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29左" sheetId="1" r:id="rId1"/>
    <sheet name="29右" sheetId="2" r:id="rId2"/>
  </sheets>
  <definedNames>
    <definedName name="_xlnm.Print_Area" localSheetId="1">'29右'!$A$1:$R$62</definedName>
    <definedName name="_xlnm.Print_Area" localSheetId="0">'29左'!$A$1:$AK$58</definedName>
  </definedNames>
  <calcPr calcId="145621"/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E41" i="2"/>
  <c r="P40" i="2"/>
  <c r="E40" i="2"/>
  <c r="P39" i="2"/>
  <c r="J39" i="2"/>
  <c r="P38" i="2"/>
  <c r="E38" i="2"/>
  <c r="E37" i="2"/>
  <c r="P36" i="2"/>
  <c r="D31" i="2"/>
  <c r="O29" i="2"/>
  <c r="J29" i="2"/>
  <c r="J32" i="2" s="1"/>
  <c r="P22" i="2"/>
  <c r="R22" i="2" s="1"/>
  <c r="O22" i="2"/>
  <c r="J22" i="2"/>
  <c r="R21" i="2"/>
  <c r="R20" i="2"/>
  <c r="R19" i="2"/>
  <c r="D19" i="2"/>
  <c r="D32" i="2" s="1"/>
  <c r="R16" i="2"/>
  <c r="R15" i="2"/>
  <c r="R14" i="2"/>
  <c r="P13" i="2"/>
  <c r="R13" i="2" s="1"/>
  <c r="O13" i="2"/>
  <c r="O32" i="2" s="1"/>
  <c r="J13" i="2"/>
  <c r="L13" i="2" s="1"/>
  <c r="R12" i="2"/>
  <c r="R11" i="2"/>
  <c r="R10" i="2"/>
  <c r="R9" i="2"/>
  <c r="R8" i="2"/>
  <c r="R7" i="2"/>
  <c r="R6" i="2"/>
  <c r="AC51" i="1"/>
  <c r="Z51" i="1"/>
  <c r="W51" i="1"/>
  <c r="AG49" i="1"/>
  <c r="O49" i="1"/>
  <c r="O52" i="1" s="1"/>
  <c r="L49" i="1"/>
  <c r="L52" i="1" s="1"/>
  <c r="E49" i="1"/>
  <c r="E52" i="1" s="1"/>
  <c r="AG47" i="1"/>
  <c r="AG45" i="1"/>
  <c r="AG51" i="1" s="1"/>
  <c r="G28" i="1"/>
  <c r="E21" i="2" l="1"/>
  <c r="E14" i="2"/>
  <c r="E11" i="2"/>
  <c r="E7" i="2"/>
  <c r="E28" i="2"/>
  <c r="E18" i="2"/>
  <c r="E15" i="2"/>
  <c r="E8" i="2"/>
  <c r="E16" i="2"/>
  <c r="E13" i="2"/>
  <c r="E32" i="2"/>
  <c r="E30" i="2"/>
  <c r="E27" i="2"/>
  <c r="E23" i="2"/>
  <c r="E10" i="2"/>
  <c r="E6" i="2"/>
  <c r="E26" i="2"/>
  <c r="E24" i="2"/>
  <c r="E22" i="2"/>
  <c r="E12" i="2"/>
  <c r="E9" i="2"/>
  <c r="E29" i="2"/>
  <c r="E25" i="2"/>
  <c r="E20" i="2"/>
  <c r="E17" i="2"/>
  <c r="E31" i="2"/>
  <c r="L28" i="2"/>
  <c r="L26" i="2"/>
  <c r="L24" i="2"/>
  <c r="L18" i="2"/>
  <c r="L15" i="2"/>
  <c r="L12" i="2"/>
  <c r="L8" i="2"/>
  <c r="L19" i="2"/>
  <c r="L16" i="2"/>
  <c r="L9" i="2"/>
  <c r="L27" i="2"/>
  <c r="L25" i="2"/>
  <c r="L23" i="2"/>
  <c r="L21" i="2"/>
  <c r="L14" i="2"/>
  <c r="L11" i="2"/>
  <c r="L7" i="2"/>
  <c r="L32" i="2"/>
  <c r="L20" i="2"/>
  <c r="L17" i="2"/>
  <c r="L10" i="2"/>
  <c r="L6" i="2"/>
  <c r="L22" i="2"/>
  <c r="J38" i="2"/>
  <c r="J42" i="2"/>
  <c r="J45" i="2"/>
  <c r="J50" i="2"/>
  <c r="L29" i="2"/>
  <c r="J37" i="2"/>
  <c r="J41" i="2"/>
  <c r="E51" i="2"/>
  <c r="E19" i="2"/>
  <c r="J43" i="2"/>
  <c r="J47" i="2"/>
  <c r="J49" i="2"/>
  <c r="P37" i="2"/>
  <c r="E39" i="2"/>
  <c r="J40" i="2"/>
  <c r="P41" i="2"/>
  <c r="J44" i="2"/>
  <c r="J46" i="2"/>
  <c r="J48" i="2"/>
</calcChain>
</file>

<file path=xl/sharedStrings.xml><?xml version="1.0" encoding="utf-8"?>
<sst xmlns="http://schemas.openxmlformats.org/spreadsheetml/2006/main" count="342" uniqueCount="205">
  <si>
    <t>（板橋区）</t>
    <rPh sb="1" eb="3">
      <t>イタバシ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</si>
  <si>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</si>
  <si>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</si>
  <si>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</si>
  <si>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</si>
  <si>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</si>
  <si>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</si>
  <si>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</si>
  <si>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</si>
  <si>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</si>
  <si>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</si>
  <si>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</si>
  <si>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</si>
  <si>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</si>
  <si>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</si>
  <si>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13"/>
  </si>
  <si>
    <t xml:space="preserve">区分 </t>
  </si>
  <si>
    <t>平成29年度</t>
    <phoneticPr fontId="5"/>
  </si>
  <si>
    <t>平成28年度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</si>
  <si>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</si>
  <si>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</si>
  <si>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</si>
  <si>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</si>
  <si>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</si>
  <si>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</si>
  <si>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</si>
  <si>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</si>
  <si>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</si>
  <si>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</si>
  <si>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</si>
  <si>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</si>
  <si>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</si>
  <si>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</si>
  <si>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</si>
  <si>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</si>
  <si>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―</t>
    <phoneticPr fontId="13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</si>
  <si>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</si>
  <si>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5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</si>
  <si>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</si>
  <si>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</si>
  <si>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</si>
  <si>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</si>
  <si>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</si>
  <si>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</si>
  <si>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</si>
  <si>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</si>
  <si>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</si>
  <si>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</si>
  <si>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</si>
  <si>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</si>
  <si>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</si>
  <si>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</si>
  <si>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</si>
  <si>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</si>
  <si>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皆増</t>
    <rPh sb="0" eb="2">
      <t>カイゾウ</t>
    </rPh>
    <phoneticPr fontId="13"/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</si>
  <si>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</si>
  <si>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</si>
  <si>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</si>
  <si>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</si>
  <si>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</si>
  <si>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</si>
  <si>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</si>
  <si>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</si>
  <si>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13"/>
  </si>
  <si>
    <t>実質赤字比率</t>
    <phoneticPr fontId="5"/>
  </si>
  <si>
    <t>％</t>
    <phoneticPr fontId="5"/>
  </si>
  <si>
    <t xml:space="preserve">実質公債費比率 </t>
    <phoneticPr fontId="13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</si>
  <si>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</si>
  <si>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</si>
  <si>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</si>
  <si>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phoneticPr fontId="13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</si>
  <si>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</si>
  <si>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</si>
  <si>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</si>
  <si>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</si>
  <si>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</si>
  <si>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</si>
  <si>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</si>
  <si>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</si>
  <si>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</si>
  <si>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</si>
  <si>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</si>
  <si>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</si>
  <si>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</si>
  <si>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</si>
  <si>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</si>
  <si>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</si>
  <si>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</si>
  <si>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</si>
  <si>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</si>
  <si>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</si>
  <si>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</si>
  <si>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</si>
  <si>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</si>
  <si>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</si>
  <si>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</si>
  <si>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</si>
  <si>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</si>
  <si>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</si>
  <si>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</si>
  <si>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板　橋　区</t>
    <rPh sb="0" eb="1">
      <t>イタ</t>
    </rPh>
    <rPh sb="2" eb="3">
      <t>ハシ</t>
    </rPh>
    <phoneticPr fontId="15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</si>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</sst>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72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3" applyNumberFormat="0" applyFont="0" applyAlignment="0" applyProtection="0">
      <alignment vertical="center"/>
    </xf>
    <xf numFmtId="0" fontId="24" fillId="0" borderId="7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7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28" fillId="0" borderId="76" applyNumberFormat="0" applyFill="0" applyAlignment="0" applyProtection="0">
      <alignment vertical="center"/>
    </xf>
    <xf numFmtId="0" fontId="29" fillId="0" borderId="77" applyNumberFormat="0" applyFill="0" applyAlignment="0" applyProtection="0">
      <alignment vertical="center"/>
    </xf>
    <xf numFmtId="0" fontId="30" fillId="0" borderId="7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9" applyNumberFormat="0" applyFill="0" applyAlignment="0" applyProtection="0">
      <alignment vertical="center"/>
    </xf>
    <xf numFmtId="0" fontId="32" fillId="17" borderId="8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4" fillId="7" borderId="7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0" borderId="0">
      <alignment vertical="center"/>
    </xf>
    <xf numFmtId="0" fontId="4" fillId="0" borderId="0">
      <alignment horizont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35" fillId="6" borderId="0" applyNumberFormat="0" applyBorder="0" applyAlignment="0" applyProtection="0">
      <alignment vertical="center"/>
    </xf>
    <xf numFmtId="0" fontId="27" fillId="0" borderId="0"/>
  </cellStyleXfs>
  <cellXfs count="700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176" fontId="12" fillId="0" borderId="19" xfId="1" applyNumberFormat="1" applyFont="1" applyFill="1" applyBorder="1" applyAlignment="1" applyProtection="1">
      <alignment horizontal="distributed" vertical="center" wrapText="1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4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31" xfId="1" applyNumberFormat="1" applyFont="1" applyFill="1" applyBorder="1" applyAlignment="1" applyProtection="1">
      <alignment vertical="center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16" xfId="1" applyNumberFormat="1" applyFont="1" applyFill="1" applyBorder="1" applyAlignment="1" applyProtection="1">
      <alignment vertical="center"/>
    </xf>
    <xf numFmtId="176" fontId="14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4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7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18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18" fillId="0" borderId="0" xfId="1" applyNumberFormat="1" applyFont="1" applyFill="1"/>
    <xf numFmtId="176" fontId="4" fillId="0" borderId="17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 wrapText="1"/>
    </xf>
    <xf numFmtId="176" fontId="18" fillId="0" borderId="31" xfId="1" applyNumberFormat="1" applyFont="1" applyFill="1" applyBorder="1" applyAlignment="1">
      <alignment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0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59" xfId="1" applyNumberFormat="1" applyFont="1" applyFill="1" applyBorder="1" applyAlignment="1" applyProtection="1">
      <alignment horizontal="right" vertical="center"/>
    </xf>
    <xf numFmtId="176" fontId="4" fillId="0" borderId="55" xfId="1" applyNumberFormat="1" applyFont="1" applyFill="1" applyBorder="1" applyAlignment="1" applyProtection="1"/>
    <xf numFmtId="176" fontId="14" fillId="0" borderId="0" xfId="1" quotePrefix="1" applyNumberFormat="1" applyFont="1" applyFill="1" applyBorder="1" applyAlignment="1" applyProtection="1"/>
    <xf numFmtId="176" fontId="14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4" fillId="0" borderId="0" xfId="1" applyNumberFormat="1" applyFont="1" applyFill="1"/>
    <xf numFmtId="0" fontId="14" fillId="0" borderId="0" xfId="1" applyFont="1" applyFill="1"/>
    <xf numFmtId="0" fontId="1" fillId="0" borderId="0" xfId="1" applyFont="1" applyFill="1" applyAlignment="1"/>
    <xf numFmtId="0" fontId="36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8" fillId="0" borderId="2" xfId="1" applyFont="1" applyFill="1" applyBorder="1" applyAlignment="1" applyProtection="1">
      <alignment horizontal="left" vertical="center" indent="3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1" xfId="1" applyFont="1" applyFill="1" applyBorder="1" applyAlignment="1" applyProtection="1">
      <alignment horizontal="distributed" vertical="center"/>
    </xf>
    <xf numFmtId="0" fontId="17" fillId="0" borderId="83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right"/>
    </xf>
    <xf numFmtId="0" fontId="18" fillId="0" borderId="35" xfId="1" quotePrefix="1" applyFont="1" applyFill="1" applyBorder="1" applyAlignment="1" applyProtection="1">
      <alignment horizontal="right"/>
    </xf>
    <xf numFmtId="0" fontId="18" fillId="0" borderId="16" xfId="1" quotePrefix="1" applyFont="1" applyFill="1" applyBorder="1" applyAlignment="1" applyProtection="1">
      <alignment horizontal="right"/>
    </xf>
    <xf numFmtId="0" fontId="18" fillId="0" borderId="66" xfId="1" applyFont="1" applyFill="1" applyBorder="1" applyAlignment="1" applyProtection="1">
      <alignment horizontal="right"/>
    </xf>
    <xf numFmtId="0" fontId="18" fillId="0" borderId="16" xfId="1" applyFont="1" applyFill="1" applyBorder="1" applyAlignment="1" applyProtection="1">
      <alignment horizontal="right"/>
    </xf>
    <xf numFmtId="0" fontId="18" fillId="0" borderId="37" xfId="1" quotePrefix="1" applyFont="1" applyFill="1" applyBorder="1" applyAlignment="1" applyProtection="1">
      <alignment horizontal="right"/>
    </xf>
    <xf numFmtId="0" fontId="18" fillId="0" borderId="16" xfId="1" applyFont="1" applyFill="1" applyBorder="1" applyAlignment="1">
      <alignment horizontal="right"/>
    </xf>
    <xf numFmtId="0" fontId="18" fillId="0" borderId="84" xfId="1" applyFont="1" applyFill="1" applyBorder="1" applyAlignment="1" applyProtection="1">
      <alignment horizontal="right"/>
    </xf>
    <xf numFmtId="0" fontId="18" fillId="0" borderId="0" xfId="1" applyFont="1" applyFill="1" applyBorder="1" applyAlignment="1" applyProtection="1">
      <alignment horizontal="right"/>
    </xf>
    <xf numFmtId="0" fontId="18" fillId="0" borderId="0" xfId="1" applyFont="1" applyFill="1" applyAlignment="1">
      <alignment horizontal="right"/>
    </xf>
    <xf numFmtId="176" fontId="1" fillId="0" borderId="69" xfId="1" applyNumberFormat="1" applyFont="1" applyFill="1" applyBorder="1" applyAlignment="1" applyProtection="1">
      <alignment vertical="center"/>
    </xf>
    <xf numFmtId="178" fontId="1" fillId="0" borderId="6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178" fontId="1" fillId="0" borderId="81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3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1" xfId="1" applyNumberFormat="1" applyFont="1" applyFill="1" applyBorder="1" applyAlignment="1" applyProtection="1">
      <alignment vertical="center"/>
    </xf>
    <xf numFmtId="178" fontId="1" fillId="0" borderId="69" xfId="1" quotePrefix="1" applyNumberFormat="1" applyFont="1" applyFill="1" applyBorder="1" applyAlignment="1" applyProtection="1">
      <alignment vertical="center"/>
    </xf>
    <xf numFmtId="176" fontId="1" fillId="0" borderId="81" xfId="1" applyNumberFormat="1" applyFont="1" applyFill="1" applyBorder="1" applyAlignment="1" applyProtection="1">
      <alignment vertical="center"/>
    </xf>
    <xf numFmtId="178" fontId="1" fillId="0" borderId="87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1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1" xfId="1" quotePrefix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1" xfId="1" applyFont="1" applyFill="1" applyBorder="1" applyAlignment="1" applyProtection="1">
      <alignment vertical="center"/>
    </xf>
    <xf numFmtId="176" fontId="18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69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8" fillId="0" borderId="22" xfId="1" applyFont="1" applyFill="1" applyBorder="1"/>
    <xf numFmtId="0" fontId="18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8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67" xfId="1" applyNumberFormat="1" applyFont="1" applyFill="1" applyBorder="1" applyAlignment="1" applyProtection="1">
      <alignment vertical="center"/>
    </xf>
    <xf numFmtId="178" fontId="1" fillId="0" borderId="67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2" xfId="1" applyNumberFormat="1" applyFont="1" applyFill="1" applyBorder="1" applyAlignment="1" applyProtection="1">
      <alignment vertical="center"/>
    </xf>
    <xf numFmtId="0" fontId="18" fillId="0" borderId="59" xfId="1" applyFont="1" applyFill="1" applyBorder="1" applyAlignment="1" applyProtection="1">
      <alignment horizontal="right"/>
    </xf>
    <xf numFmtId="0" fontId="4" fillId="0" borderId="55" xfId="1" applyFont="1" applyFill="1" applyBorder="1" applyAlignment="1" applyProtection="1">
      <alignment horizontal="distributed" vertical="center"/>
    </xf>
    <xf numFmtId="0" fontId="4" fillId="0" borderId="55" xfId="1" applyFont="1" applyFill="1" applyBorder="1" applyAlignment="1">
      <alignment horizontal="distributed" vertical="center"/>
    </xf>
    <xf numFmtId="0" fontId="4" fillId="0" borderId="55" xfId="1" applyFont="1" applyFill="1" applyBorder="1" applyAlignment="1" applyProtection="1"/>
    <xf numFmtId="0" fontId="4" fillId="0" borderId="55" xfId="1" quotePrefix="1" applyFont="1" applyFill="1" applyBorder="1" applyAlignment="1" applyProtection="1"/>
    <xf numFmtId="0" fontId="1" fillId="0" borderId="55" xfId="1" applyFont="1" applyFill="1" applyBorder="1" applyAlignment="1">
      <alignment horizontal="distributed" vertical="center"/>
    </xf>
    <xf numFmtId="0" fontId="1" fillId="0" borderId="5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8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3" xfId="1" applyFont="1" applyFill="1" applyBorder="1" applyAlignment="1" applyProtection="1">
      <alignment horizontal="distributed" vertical="center"/>
    </xf>
    <xf numFmtId="0" fontId="40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67" xfId="1" applyFont="1" applyFill="1" applyBorder="1" applyAlignment="1" applyProtection="1">
      <alignment horizontal="right"/>
    </xf>
    <xf numFmtId="0" fontId="18" fillId="0" borderId="24" xfId="1" applyFont="1" applyFill="1" applyBorder="1" applyAlignment="1" applyProtection="1">
      <alignment horizontal="right"/>
    </xf>
    <xf numFmtId="0" fontId="1" fillId="0" borderId="94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0" xfId="1" applyFont="1" applyFill="1"/>
    <xf numFmtId="178" fontId="1" fillId="0" borderId="69" xfId="1" applyNumberFormat="1" applyFont="1" applyFill="1" applyBorder="1" applyAlignment="1" applyProtection="1">
      <alignment horizontal="right" vertical="center"/>
    </xf>
    <xf numFmtId="178" fontId="1" fillId="0" borderId="9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69" xfId="1" quotePrefix="1" applyNumberFormat="1" applyFont="1" applyFill="1" applyBorder="1" applyAlignment="1" applyProtection="1">
      <alignment horizontal="right" vertical="center" shrinkToFit="1"/>
    </xf>
    <xf numFmtId="178" fontId="1" fillId="0" borderId="93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8" fillId="0" borderId="31" xfId="1" applyFont="1" applyFill="1" applyBorder="1" applyAlignment="1" applyProtection="1">
      <alignment horizontal="distributed" vertical="center"/>
    </xf>
    <xf numFmtId="0" fontId="1" fillId="0" borderId="103" xfId="1" applyFont="1" applyFill="1" applyBorder="1" applyAlignment="1">
      <alignment vertical="center"/>
    </xf>
    <xf numFmtId="178" fontId="1" fillId="0" borderId="106" xfId="1" applyNumberFormat="1" applyFont="1" applyFill="1" applyBorder="1" applyAlignment="1">
      <alignment horizontal="right" vertical="center"/>
    </xf>
    <xf numFmtId="178" fontId="1" fillId="0" borderId="111" xfId="1" applyNumberFormat="1" applyFont="1" applyFill="1" applyBorder="1" applyAlignment="1">
      <alignment horizontal="right" vertical="center"/>
    </xf>
    <xf numFmtId="0" fontId="1" fillId="0" borderId="47" xfId="1" applyFont="1" applyFill="1" applyBorder="1" applyAlignment="1">
      <alignment vertical="center"/>
    </xf>
    <xf numFmtId="0" fontId="1" fillId="0" borderId="55" xfId="1" applyFont="1" applyFill="1" applyBorder="1"/>
    <xf numFmtId="0" fontId="1" fillId="0" borderId="56" xfId="1" applyFont="1" applyFill="1" applyBorder="1"/>
    <xf numFmtId="0" fontId="1" fillId="0" borderId="69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vertical="center"/>
    </xf>
    <xf numFmtId="178" fontId="1" fillId="0" borderId="67" xfId="1" applyNumberFormat="1" applyFont="1" applyFill="1" applyBorder="1" applyAlignment="1">
      <alignment horizontal="right" vertical="center"/>
    </xf>
    <xf numFmtId="0" fontId="1" fillId="0" borderId="113" xfId="1" applyFont="1" applyFill="1" applyBorder="1" applyAlignment="1" applyProtection="1">
      <alignment vertical="center"/>
    </xf>
    <xf numFmtId="178" fontId="1" fillId="0" borderId="118" xfId="1" applyNumberFormat="1" applyFont="1" applyFill="1" applyBorder="1" applyAlignment="1">
      <alignment horizontal="right" vertical="center"/>
    </xf>
    <xf numFmtId="0" fontId="1" fillId="0" borderId="21" xfId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6" xfId="1" quotePrefix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7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6" fontId="4" fillId="0" borderId="59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0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0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8" fillId="0" borderId="23" xfId="1" applyNumberFormat="1" applyFont="1" applyFill="1" applyBorder="1" applyAlignment="1" applyProtection="1">
      <alignment vertical="center" wrapText="1"/>
    </xf>
    <xf numFmtId="176" fontId="18" fillId="0" borderId="16" xfId="1" applyNumberFormat="1" applyFont="1" applyFill="1" applyBorder="1" applyAlignment="1" applyProtection="1">
      <alignment vertical="center" wrapText="1"/>
    </xf>
    <xf numFmtId="176" fontId="18" fillId="0" borderId="24" xfId="1" applyNumberFormat="1" applyFont="1" applyFill="1" applyBorder="1" applyAlignment="1" applyProtection="1">
      <alignment vertical="center" wrapText="1"/>
    </xf>
    <xf numFmtId="176" fontId="18" fillId="0" borderId="47" xfId="1" applyNumberFormat="1" applyFont="1" applyFill="1" applyBorder="1" applyAlignment="1" applyProtection="1">
      <alignment vertical="center" wrapText="1"/>
    </xf>
    <xf numFmtId="176" fontId="18" fillId="0" borderId="1" xfId="1" applyNumberFormat="1" applyFont="1" applyFill="1" applyBorder="1" applyAlignment="1" applyProtection="1">
      <alignment vertical="center" wrapText="1"/>
    </xf>
    <xf numFmtId="176" fontId="18" fillId="0" borderId="46" xfId="1" applyNumberFormat="1" applyFont="1" applyFill="1" applyBorder="1" applyAlignment="1" applyProtection="1">
      <alignment vertical="center" wrapText="1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66" xfId="1" applyNumberFormat="1" applyFont="1" applyFill="1" applyBorder="1" applyAlignment="1" applyProtection="1">
      <alignment horizontal="center" vertical="center" wrapText="1"/>
    </xf>
    <xf numFmtId="176" fontId="4" fillId="0" borderId="67" xfId="1" applyNumberFormat="1" applyFont="1" applyFill="1" applyBorder="1" applyAlignment="1" applyProtection="1">
      <alignment horizontal="center" vertical="center" wrapText="1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11" fillId="0" borderId="61" xfId="1" applyNumberFormat="1" applyFont="1" applyFill="1" applyBorder="1" applyAlignment="1">
      <alignment horizontal="distributed" vertical="center"/>
    </xf>
    <xf numFmtId="176" fontId="11" fillId="0" borderId="55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17" fillId="0" borderId="23" xfId="1" applyNumberFormat="1" applyFont="1" applyFill="1" applyBorder="1" applyAlignment="1">
      <alignment horizontal="distributed" vertical="center"/>
    </xf>
    <xf numFmtId="176" fontId="17" fillId="0" borderId="16" xfId="1" applyNumberFormat="1" applyFont="1" applyFill="1" applyBorder="1" applyAlignment="1">
      <alignment horizontal="distributed" vertical="center"/>
    </xf>
    <xf numFmtId="176" fontId="17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18" fillId="0" borderId="23" xfId="1" applyNumberFormat="1" applyFont="1" applyFill="1" applyBorder="1" applyAlignment="1">
      <alignment horizontal="distributed" vertical="center"/>
    </xf>
    <xf numFmtId="176" fontId="18" fillId="0" borderId="1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4" fillId="0" borderId="60" xfId="1" applyNumberFormat="1" applyFont="1" applyFill="1" applyBorder="1" applyAlignment="1" applyProtection="1">
      <alignment horizontal="center" vertical="center" textRotation="255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8" fillId="0" borderId="61" xfId="1" applyNumberFormat="1" applyFont="1" applyFill="1" applyBorder="1" applyAlignment="1">
      <alignment horizontal="distributed" vertical="center"/>
    </xf>
    <xf numFmtId="176" fontId="8" fillId="0" borderId="55" xfId="1" applyNumberFormat="1" applyFont="1" applyFill="1" applyBorder="1" applyAlignment="1">
      <alignment horizontal="distributed" vertical="center"/>
    </xf>
    <xf numFmtId="176" fontId="8" fillId="0" borderId="62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1" xfId="1" applyNumberFormat="1" applyFont="1" applyFill="1" applyBorder="1" applyAlignment="1">
      <alignment horizontal="distributed" vertical="center" wrapText="1"/>
    </xf>
    <xf numFmtId="176" fontId="11" fillId="0" borderId="55" xfId="1" applyNumberFormat="1" applyFont="1" applyFill="1" applyBorder="1" applyAlignment="1">
      <alignment horizontal="distributed" vertical="center" wrapText="1"/>
    </xf>
    <xf numFmtId="176" fontId="11" fillId="0" borderId="62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2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7" fillId="0" borderId="31" xfId="1" applyNumberFormat="1" applyFont="1" applyFill="1" applyBorder="1" applyAlignment="1">
      <alignment horizontal="distributed" vertical="top"/>
    </xf>
    <xf numFmtId="176" fontId="17" fillId="0" borderId="29" xfId="1" applyNumberFormat="1" applyFont="1" applyFill="1" applyBorder="1" applyAlignment="1">
      <alignment horizontal="distributed" vertical="top"/>
    </xf>
    <xf numFmtId="176" fontId="17" fillId="0" borderId="30" xfId="1" applyNumberFormat="1" applyFont="1" applyFill="1" applyBorder="1" applyAlignment="1">
      <alignment horizontal="distributed" vertical="top"/>
    </xf>
    <xf numFmtId="176" fontId="18" fillId="0" borderId="31" xfId="1" applyNumberFormat="1" applyFont="1" applyFill="1" applyBorder="1" applyAlignment="1">
      <alignment horizontal="distributed" vertical="top"/>
    </xf>
    <xf numFmtId="176" fontId="18" fillId="0" borderId="29" xfId="1" applyNumberFormat="1" applyFont="1" applyFill="1" applyBorder="1" applyAlignment="1">
      <alignment horizontal="distributed" vertical="top"/>
    </xf>
    <xf numFmtId="176" fontId="4" fillId="0" borderId="23" xfId="1" applyNumberFormat="1" applyFont="1" applyFill="1" applyBorder="1" applyAlignment="1">
      <alignment vertical="center" wrapText="1"/>
    </xf>
    <xf numFmtId="176" fontId="18" fillId="0" borderId="16" xfId="1" applyNumberFormat="1" applyFont="1" applyFill="1" applyBorder="1" applyAlignment="1">
      <alignment vertical="center" wrapText="1"/>
    </xf>
    <xf numFmtId="176" fontId="18" fillId="0" borderId="24" xfId="1" applyNumberFormat="1" applyFont="1" applyFill="1" applyBorder="1" applyAlignment="1">
      <alignment vertical="center" wrapText="1"/>
    </xf>
    <xf numFmtId="176" fontId="4" fillId="0" borderId="22" xfId="1" applyNumberFormat="1" applyFont="1" applyFill="1" applyBorder="1" applyAlignment="1">
      <alignment vertical="center" wrapText="1"/>
    </xf>
    <xf numFmtId="176" fontId="18" fillId="0" borderId="0" xfId="1" applyNumberFormat="1" applyFont="1" applyFill="1" applyBorder="1" applyAlignment="1">
      <alignment vertical="center" wrapText="1"/>
    </xf>
    <xf numFmtId="176" fontId="18" fillId="0" borderId="17" xfId="1" applyNumberFormat="1" applyFont="1" applyFill="1" applyBorder="1" applyAlignment="1">
      <alignment vertical="center" wrapText="1"/>
    </xf>
    <xf numFmtId="176" fontId="4" fillId="0" borderId="31" xfId="1" applyNumberFormat="1" applyFont="1" applyFill="1" applyBorder="1" applyAlignment="1">
      <alignment vertical="center" wrapText="1"/>
    </xf>
    <xf numFmtId="176" fontId="18" fillId="0" borderId="29" xfId="1" applyNumberFormat="1" applyFont="1" applyFill="1" applyBorder="1" applyAlignment="1">
      <alignment vertical="center" wrapText="1"/>
    </xf>
    <xf numFmtId="176" fontId="18" fillId="0" borderId="30" xfId="1" applyNumberFormat="1" applyFont="1" applyFill="1" applyBorder="1" applyAlignment="1">
      <alignment vertical="center" wrapText="1"/>
    </xf>
    <xf numFmtId="176" fontId="4" fillId="0" borderId="64" xfId="1" applyNumberFormat="1" applyFont="1" applyFill="1" applyBorder="1" applyAlignment="1" applyProtection="1">
      <alignment horizontal="center" vertical="center" textRotation="255"/>
    </xf>
    <xf numFmtId="176" fontId="4" fillId="0" borderId="65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17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176" fontId="4" fillId="0" borderId="34" xfId="1" applyNumberFormat="1" applyFont="1" applyFill="1" applyBorder="1" applyAlignment="1" applyProtection="1">
      <alignment horizontal="center" vertical="center"/>
    </xf>
    <xf numFmtId="176" fontId="4" fillId="0" borderId="45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6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lef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5" xfId="1" applyNumberFormat="1" applyFont="1" applyFill="1" applyBorder="1" applyAlignment="1" applyProtection="1">
      <alignment horizontal="right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7" xfId="1" applyNumberFormat="1" applyFont="1" applyFill="1" applyBorder="1" applyAlignment="1" applyProtection="1">
      <alignment horizontal="distributed" vertical="center" wrapText="1"/>
    </xf>
    <xf numFmtId="176" fontId="8" fillId="0" borderId="12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>
      <alignment horizontal="center" vertical="center" wrapText="1"/>
    </xf>
    <xf numFmtId="176" fontId="4" fillId="0" borderId="29" xfId="1" applyNumberFormat="1" applyFont="1" applyFill="1" applyBorder="1" applyAlignment="1">
      <alignment horizontal="center" vertical="center" wrapText="1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46" xfId="1" applyNumberFormat="1" applyFont="1" applyFill="1" applyBorder="1" applyAlignment="1">
      <alignment horizontal="distributed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48" xfId="1" quotePrefix="1" applyNumberFormat="1" applyFont="1" applyFill="1" applyBorder="1" applyAlignment="1" applyProtection="1">
      <alignment horizontal="center" vertical="center"/>
    </xf>
    <xf numFmtId="176" fontId="4" fillId="0" borderId="40" xfId="1" applyNumberFormat="1" applyFont="1" applyFill="1" applyBorder="1" applyAlignment="1" applyProtection="1">
      <alignment horizontal="distributed" vertical="center" wrapText="1"/>
    </xf>
    <xf numFmtId="176" fontId="4" fillId="0" borderId="41" xfId="1" applyNumberFormat="1" applyFont="1" applyFill="1" applyBorder="1" applyAlignment="1" applyProtection="1">
      <alignment horizontal="distributed" vertical="center" wrapText="1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9" xfId="1" applyNumberFormat="1" applyFont="1" applyFill="1" applyBorder="1" applyAlignment="1" applyProtection="1">
      <alignment horizontal="distributed" vertical="center" wrapText="1"/>
    </xf>
    <xf numFmtId="176" fontId="4" fillId="0" borderId="50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1" xfId="1" applyNumberFormat="1" applyFont="1" applyFill="1" applyBorder="1" applyAlignment="1">
      <alignment horizontal="center" vertical="center" wrapText="1"/>
    </xf>
    <xf numFmtId="176" fontId="4" fillId="0" borderId="42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0" xfId="1" applyNumberFormat="1" applyFont="1" applyFill="1" applyBorder="1" applyAlignment="1">
      <alignment horizontal="center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8" fontId="14" fillId="0" borderId="36" xfId="1" applyNumberFormat="1" applyFont="1" applyFill="1" applyBorder="1" applyAlignment="1" applyProtection="1">
      <alignment horizontal="center" vertical="center"/>
    </xf>
    <xf numFmtId="178" fontId="14" fillId="0" borderId="32" xfId="1" applyNumberFormat="1" applyFont="1" applyFill="1" applyBorder="1" applyAlignment="1" applyProtection="1">
      <alignment horizontal="center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45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8" fontId="16" fillId="0" borderId="36" xfId="1" quotePrefix="1" applyNumberFormat="1" applyFont="1" applyFill="1" applyBorder="1" applyAlignment="1" applyProtection="1">
      <alignment horizontal="center" vertical="center"/>
    </xf>
    <xf numFmtId="178" fontId="16" fillId="0" borderId="32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14" fillId="0" borderId="16" xfId="1" applyNumberFormat="1" applyFont="1" applyFill="1" applyBorder="1" applyAlignment="1" applyProtection="1">
      <alignment horizontal="right"/>
    </xf>
    <xf numFmtId="176" fontId="14" fillId="0" borderId="26" xfId="1" applyNumberFormat="1" applyFont="1" applyFill="1" applyBorder="1" applyAlignment="1" applyProtection="1">
      <alignment horizontal="right"/>
    </xf>
    <xf numFmtId="176" fontId="4" fillId="0" borderId="17" xfId="1" applyNumberFormat="1" applyFont="1" applyFill="1" applyBorder="1" applyAlignment="1">
      <alignment horizontal="distributed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 applyProtection="1">
      <alignment horizontal="distributed" vertical="center" wrapText="1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0" fontId="16" fillId="0" borderId="45" xfId="1" applyFont="1" applyFill="1" applyBorder="1" applyAlignment="1" applyProtection="1">
      <alignment horizontal="distributed" vertical="center"/>
    </xf>
    <xf numFmtId="0" fontId="16" fillId="0" borderId="46" xfId="1" applyFont="1" applyFill="1" applyBorder="1" applyAlignment="1">
      <alignment horizontal="distributed" vertical="center"/>
    </xf>
    <xf numFmtId="176" fontId="1" fillId="0" borderId="116" xfId="1" quotePrefix="1" applyNumberFormat="1" applyFont="1" applyFill="1" applyBorder="1" applyAlignment="1" applyProtection="1">
      <alignment horizontal="right" vertical="center"/>
    </xf>
    <xf numFmtId="0" fontId="1" fillId="0" borderId="117" xfId="1" applyFont="1" applyFill="1" applyBorder="1" applyAlignment="1">
      <alignment horizontal="right" vertical="center"/>
    </xf>
    <xf numFmtId="176" fontId="1" fillId="0" borderId="116" xfId="1" applyNumberFormat="1" applyFont="1" applyFill="1" applyBorder="1" applyAlignment="1" applyProtection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0" fontId="17" fillId="0" borderId="28" xfId="1" applyFont="1" applyFill="1" applyBorder="1" applyAlignment="1" applyProtection="1">
      <alignment horizontal="distributed" vertical="center"/>
    </xf>
    <xf numFmtId="0" fontId="17" fillId="0" borderId="30" xfId="1" applyFont="1" applyFill="1" applyBorder="1" applyAlignment="1">
      <alignment horizontal="distributed" vertical="center"/>
    </xf>
    <xf numFmtId="176" fontId="1" fillId="0" borderId="109" xfId="1" quotePrefix="1" applyNumberFormat="1" applyFont="1" applyFill="1" applyBorder="1" applyAlignment="1" applyProtection="1">
      <alignment vertical="center"/>
    </xf>
    <xf numFmtId="0" fontId="1" fillId="0" borderId="110" xfId="1" applyFont="1" applyFill="1" applyBorder="1" applyAlignment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176" fontId="1" fillId="0" borderId="104" xfId="1" quotePrefix="1" applyNumberFormat="1" applyFont="1" applyFill="1" applyBorder="1" applyAlignment="1" applyProtection="1">
      <alignment horizontal="right" vertical="center"/>
    </xf>
    <xf numFmtId="0" fontId="1" fillId="0" borderId="105" xfId="1" applyFont="1" applyFill="1" applyBorder="1" applyAlignment="1">
      <alignment horizontal="right" vertical="center"/>
    </xf>
    <xf numFmtId="176" fontId="1" fillId="0" borderId="104" xfId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176" fontId="1" fillId="0" borderId="104" xfId="1" quotePrefix="1" applyNumberFormat="1" applyFont="1" applyFill="1" applyBorder="1" applyAlignment="1" applyProtection="1">
      <alignment vertical="center"/>
    </xf>
    <xf numFmtId="0" fontId="1" fillId="0" borderId="105" xfId="1" applyFont="1" applyFill="1" applyBorder="1" applyAlignment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37" xfId="1" applyFont="1" applyFill="1" applyBorder="1" applyAlignment="1" applyProtection="1">
      <alignment horizontal="distributed" vertical="center"/>
    </xf>
    <xf numFmtId="0" fontId="14" fillId="0" borderId="35" xfId="1" applyFont="1" applyFill="1" applyBorder="1" applyAlignment="1" applyProtection="1">
      <alignment horizontal="distributed" vertical="center"/>
    </xf>
    <xf numFmtId="0" fontId="14" fillId="0" borderId="24" xfId="1" applyFont="1" applyFill="1" applyBorder="1" applyAlignment="1" applyProtection="1">
      <alignment horizontal="distributed" vertical="center"/>
    </xf>
    <xf numFmtId="0" fontId="14" fillId="0" borderId="45" xfId="1" applyFont="1" applyFill="1" applyBorder="1" applyAlignment="1" applyProtection="1">
      <alignment horizontal="distributed" vertical="center"/>
    </xf>
    <xf numFmtId="0" fontId="14" fillId="0" borderId="46" xfId="1" applyFont="1" applyFill="1" applyBorder="1" applyAlignment="1" applyProtection="1">
      <alignment horizontal="distributed" vertical="center"/>
    </xf>
    <xf numFmtId="176" fontId="1" fillId="0" borderId="66" xfId="1" applyNumberFormat="1" applyFont="1" applyFill="1" applyBorder="1" applyAlignment="1">
      <alignment vertical="center"/>
    </xf>
    <xf numFmtId="0" fontId="1" fillId="0" borderId="113" xfId="1" applyFont="1" applyFill="1" applyBorder="1" applyAlignment="1">
      <alignment vertical="center"/>
    </xf>
    <xf numFmtId="178" fontId="1" fillId="0" borderId="66" xfId="1" applyNumberFormat="1" applyFont="1" applyFill="1" applyBorder="1" applyAlignment="1">
      <alignment vertical="center"/>
    </xf>
    <xf numFmtId="178" fontId="1" fillId="0" borderId="66" xfId="1" applyNumberFormat="1" applyFont="1" applyFill="1" applyBorder="1" applyAlignment="1">
      <alignment horizontal="right" vertical="center"/>
    </xf>
    <xf numFmtId="0" fontId="1" fillId="0" borderId="113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8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100" xfId="1" applyFont="1" applyFill="1" applyBorder="1" applyAlignment="1" applyProtection="1">
      <alignment horizontal="distributed" vertical="center" wrapText="1" justifyLastLine="1"/>
    </xf>
    <xf numFmtId="0" fontId="9" fillId="0" borderId="101" xfId="1" applyFont="1" applyFill="1" applyBorder="1" applyAlignment="1">
      <alignment horizontal="distributed" vertical="center" wrapText="1" justifyLastLine="1"/>
    </xf>
    <xf numFmtId="0" fontId="9" fillId="0" borderId="102" xfId="1" applyFont="1" applyFill="1" applyBorder="1" applyAlignment="1">
      <alignment horizontal="distributed" vertical="center" wrapText="1" justifyLastLine="1"/>
    </xf>
    <xf numFmtId="0" fontId="1" fillId="0" borderId="16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8" fillId="0" borderId="66" xfId="1" applyFont="1" applyFill="1" applyBorder="1" applyAlignment="1" applyProtection="1">
      <alignment horizontal="distributed" vertical="center"/>
    </xf>
    <xf numFmtId="0" fontId="1" fillId="0" borderId="69" xfId="1" applyFont="1" applyFill="1" applyBorder="1" applyAlignment="1">
      <alignment horizontal="distributed" vertical="center"/>
    </xf>
    <xf numFmtId="0" fontId="18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" fillId="0" borderId="82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5" xfId="1" applyNumberFormat="1" applyFont="1" applyFill="1" applyBorder="1" applyAlignment="1" applyProtection="1">
      <alignment vertical="center"/>
    </xf>
    <xf numFmtId="181" fontId="1" fillId="0" borderId="96" xfId="1" applyNumberFormat="1" applyFont="1" applyFill="1" applyBorder="1" applyAlignment="1">
      <alignment vertical="center"/>
    </xf>
    <xf numFmtId="181" fontId="1" fillId="0" borderId="97" xfId="1" applyNumberFormat="1" applyFont="1" applyFill="1" applyBorder="1" applyAlignment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9" fillId="0" borderId="82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39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9" fillId="0" borderId="20" xfId="1" applyFont="1" applyFill="1" applyBorder="1" applyAlignment="1" applyProtection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distributed" vertical="center"/>
    </xf>
    <xf numFmtId="0" fontId="18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4" fillId="0" borderId="13" xfId="1" applyFont="1" applyFill="1" applyBorder="1" applyAlignment="1" applyProtection="1">
      <alignment horizontal="distributed" vertical="center" wrapText="1" shrinkToFit="1"/>
    </xf>
    <xf numFmtId="0" fontId="14" fillId="0" borderId="70" xfId="1" applyFont="1" applyFill="1" applyBorder="1" applyAlignment="1" applyProtection="1">
      <alignment horizontal="distributed" vertical="center" wrapText="1" shrinkToFit="1"/>
    </xf>
    <xf numFmtId="0" fontId="14" fillId="0" borderId="91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0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0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0" xfId="1" applyNumberFormat="1" applyFont="1" applyFill="1" applyBorder="1" applyAlignment="1">
      <alignment horizontal="right" vertical="center"/>
    </xf>
    <xf numFmtId="38" fontId="1" fillId="0" borderId="47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11" xfId="1" applyFont="1" applyFill="1" applyBorder="1" applyAlignment="1" applyProtection="1">
      <alignment horizontal="distributed" vertical="center" wrapText="1" shrinkToFit="1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1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1" xfId="1" applyNumberFormat="1" applyFont="1" applyFill="1" applyBorder="1" applyAlignment="1" applyProtection="1">
      <alignment horizontal="center" vertical="center"/>
    </xf>
    <xf numFmtId="176" fontId="1" fillId="0" borderId="44" xfId="1" applyNumberFormat="1" applyFont="1" applyFill="1" applyBorder="1" applyAlignment="1" applyProtection="1">
      <alignment horizontal="center" vertical="center"/>
    </xf>
    <xf numFmtId="176" fontId="1" fillId="0" borderId="88" xfId="1" applyNumberFormat="1" applyFont="1" applyFill="1" applyBorder="1" applyAlignment="1" applyProtection="1">
      <alignment horizontal="center" vertical="center"/>
    </xf>
    <xf numFmtId="176" fontId="1" fillId="0" borderId="89" xfId="1" applyNumberFormat="1" applyFont="1" applyFill="1" applyBorder="1" applyAlignment="1" applyProtection="1">
      <alignment horizontal="center" vertical="center"/>
    </xf>
    <xf numFmtId="176" fontId="1" fillId="0" borderId="90" xfId="1" applyNumberFormat="1" applyFont="1" applyFill="1" applyBorder="1" applyAlignment="1" applyProtection="1">
      <alignment horizontal="center" vertical="center"/>
    </xf>
    <xf numFmtId="0" fontId="18" fillId="0" borderId="8" xfId="1" applyFont="1" applyFill="1" applyBorder="1" applyAlignment="1" applyProtection="1">
      <alignment horizontal="distributed" vertical="center" wrapText="1" shrinkToFit="1"/>
    </xf>
    <xf numFmtId="0" fontId="18" fillId="0" borderId="11" xfId="1" applyFont="1" applyFill="1" applyBorder="1" applyAlignment="1" applyProtection="1">
      <alignment horizontal="distributed" vertical="center" wrapText="1" shrinkToFit="1"/>
    </xf>
    <xf numFmtId="0" fontId="16" fillId="0" borderId="8" xfId="1" applyFont="1" applyFill="1" applyBorder="1" applyAlignment="1" applyProtection="1">
      <alignment horizontal="distributed" vertical="center" wrapText="1" shrinkToFit="1"/>
    </xf>
    <xf numFmtId="0" fontId="16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8" fillId="0" borderId="10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8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8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29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7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9" fillId="0" borderId="1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11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27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76287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170</xdr:row>
      <xdr:rowOff>76200</xdr:rowOff>
    </xdr:from>
    <xdr:to>
      <xdr:col>40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241000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M58"/>
  <sheetViews>
    <sheetView tabSelected="1" view="pageBreakPreview" zoomScale="75" zoomScaleNormal="75" zoomScaleSheetLayoutView="100" workbookViewId="0">
      <selection activeCell="N14" sqref="N14:Q15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4" width="5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6.75" style="1" customWidth="1"/>
    <col min="20" max="20" width="4" style="1" customWidth="1"/>
    <col min="21" max="21" width="2.875" style="1" customWidth="1"/>
    <col min="22" max="22" width="1.875" style="1" customWidth="1"/>
    <col min="23" max="23" width="4.375" style="1" customWidth="1"/>
    <col min="24" max="25" width="6" style="1" customWidth="1"/>
    <col min="26" max="26" width="7.375" style="1" customWidth="1"/>
    <col min="27" max="28" width="4.125" style="1" customWidth="1"/>
    <col min="29" max="29" width="2.125" style="1" customWidth="1"/>
    <col min="30" max="32" width="4" style="1" customWidth="1"/>
    <col min="33" max="33" width="2.25" style="1" customWidth="1"/>
    <col min="34" max="34" width="7.625" style="1" customWidth="1"/>
    <col min="35" max="35" width="1.375" style="1" customWidth="1"/>
    <col min="36" max="36" width="2.75" style="1" customWidth="1"/>
    <col min="37" max="37" width="1.5" style="2" customWidth="1"/>
    <col min="38" max="38" width="11.25" style="2" bestFit="1" customWidth="1"/>
    <col min="39" max="16384" width="7.125" style="2"/>
  </cols>
  <sheetData>
    <row r="1" spans="1:37" ht="15" customHeight="1"/>
    <row r="2" spans="1:37" s="5" customFormat="1" ht="25.5" customHeight="1">
      <c r="A2" s="3"/>
      <c r="B2" s="532" t="s">
        <v>
0</v>
      </c>
      <c r="C2" s="532"/>
      <c r="D2" s="532"/>
      <c r="E2" s="5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1:37" s="10" customFormat="1" ht="26.25" customHeight="1">
      <c r="A4" s="8"/>
      <c r="B4" s="533" t="s">
        <v>
1</v>
      </c>
      <c r="C4" s="534"/>
      <c r="D4" s="534"/>
      <c r="E4" s="534"/>
      <c r="F4" s="534"/>
      <c r="G4" s="534"/>
      <c r="H4" s="534"/>
      <c r="I4" s="535"/>
      <c r="J4" s="536" t="s">
        <v>
2</v>
      </c>
      <c r="K4" s="537"/>
      <c r="L4" s="537"/>
      <c r="M4" s="537"/>
      <c r="N4" s="538"/>
      <c r="O4" s="539" t="s">
        <v>
3</v>
      </c>
      <c r="P4" s="534"/>
      <c r="Q4" s="534"/>
      <c r="R4" s="534"/>
      <c r="S4" s="534"/>
      <c r="T4" s="535"/>
      <c r="U4" s="536" t="s">
        <v>
4</v>
      </c>
      <c r="V4" s="537"/>
      <c r="W4" s="537"/>
      <c r="X4" s="537"/>
      <c r="Y4" s="537"/>
      <c r="Z4" s="537"/>
      <c r="AA4" s="538"/>
      <c r="AB4" s="536" t="s">
        <v>
5</v>
      </c>
      <c r="AC4" s="537"/>
      <c r="AD4" s="537"/>
      <c r="AE4" s="537"/>
      <c r="AF4" s="537"/>
      <c r="AG4" s="537"/>
      <c r="AH4" s="537"/>
      <c r="AI4" s="537"/>
      <c r="AJ4" s="540"/>
      <c r="AK4" s="9"/>
    </row>
    <row r="5" spans="1:37" s="14" customFormat="1" ht="28.5" customHeight="1">
      <c r="A5" s="11"/>
      <c r="B5" s="554" t="s">
        <v>
6</v>
      </c>
      <c r="C5" s="555"/>
      <c r="D5" s="524">
        <v>
561916</v>
      </c>
      <c r="E5" s="524"/>
      <c r="F5" s="524"/>
      <c r="G5" s="524"/>
      <c r="H5" s="524"/>
      <c r="I5" s="12" t="s">
        <v>
7</v>
      </c>
      <c r="J5" s="556">
        <v>
32.22</v>
      </c>
      <c r="K5" s="557"/>
      <c r="L5" s="557"/>
      <c r="M5" s="557"/>
      <c r="N5" s="13" t="s">
        <v>
8</v>
      </c>
      <c r="O5" s="523">
        <v>
17440</v>
      </c>
      <c r="P5" s="524"/>
      <c r="Q5" s="524"/>
      <c r="R5" s="524"/>
      <c r="S5" s="524"/>
      <c r="T5" s="12" t="s">
        <v>
7</v>
      </c>
      <c r="U5" s="523">
        <v>
561916</v>
      </c>
      <c r="V5" s="524"/>
      <c r="W5" s="524"/>
      <c r="X5" s="524"/>
      <c r="Y5" s="524"/>
      <c r="Z5" s="524"/>
      <c r="AA5" s="195" t="s">
        <v>
7</v>
      </c>
      <c r="AB5" s="525" t="s">
        <v>
9</v>
      </c>
      <c r="AC5" s="526"/>
      <c r="AD5" s="526"/>
      <c r="AE5" s="526"/>
      <c r="AG5" s="322">
        <v>
563087</v>
      </c>
      <c r="AH5" s="322"/>
      <c r="AI5" s="15"/>
      <c r="AJ5" s="16" t="s">
        <v>
7</v>
      </c>
      <c r="AK5" s="17"/>
    </row>
    <row r="6" spans="1:37" s="14" customFormat="1" ht="28.5" customHeight="1" thickBot="1">
      <c r="A6" s="11"/>
      <c r="B6" s="546" t="s">
        <v>
10</v>
      </c>
      <c r="C6" s="547"/>
      <c r="D6" s="548">
        <v>
535824</v>
      </c>
      <c r="E6" s="548"/>
      <c r="F6" s="548"/>
      <c r="G6" s="548"/>
      <c r="H6" s="548"/>
      <c r="I6" s="18" t="s">
        <v>
7</v>
      </c>
      <c r="J6" s="549">
        <v>
32.17</v>
      </c>
      <c r="K6" s="550"/>
      <c r="L6" s="550"/>
      <c r="M6" s="550"/>
      <c r="N6" s="19" t="s">
        <v>
8</v>
      </c>
      <c r="O6" s="551">
        <v>
16656</v>
      </c>
      <c r="P6" s="548"/>
      <c r="Q6" s="548"/>
      <c r="R6" s="548"/>
      <c r="S6" s="548"/>
      <c r="T6" s="18" t="s">
        <v>
7</v>
      </c>
      <c r="U6" s="551">
        <v>
535824</v>
      </c>
      <c r="V6" s="548"/>
      <c r="W6" s="548"/>
      <c r="X6" s="548"/>
      <c r="Y6" s="548"/>
      <c r="Z6" s="548"/>
      <c r="AA6" s="20" t="s">
        <v>
7</v>
      </c>
      <c r="AB6" s="552" t="s">
        <v>
11</v>
      </c>
      <c r="AC6" s="553"/>
      <c r="AD6" s="553"/>
      <c r="AE6" s="553"/>
      <c r="AG6" s="306">
        <v>
558809</v>
      </c>
      <c r="AH6" s="306"/>
      <c r="AI6" s="306"/>
      <c r="AJ6" s="21" t="s">
        <v>
7</v>
      </c>
      <c r="AK6" s="17"/>
    </row>
    <row r="7" spans="1:37" s="14" customFormat="1" ht="7.9" customHeight="1" thickBot="1">
      <c r="A7" s="22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25"/>
      <c r="T7" s="24"/>
      <c r="U7" s="24"/>
      <c r="V7" s="24"/>
      <c r="W7" s="24"/>
      <c r="X7" s="24"/>
      <c r="Y7" s="24"/>
      <c r="Z7" s="24"/>
      <c r="AA7" s="24"/>
      <c r="AB7" s="24"/>
      <c r="AC7" s="26"/>
      <c r="AD7" s="26"/>
      <c r="AE7" s="27"/>
      <c r="AF7" s="28"/>
      <c r="AG7" s="24"/>
      <c r="AH7" s="24"/>
      <c r="AI7" s="24"/>
      <c r="AJ7" s="24"/>
      <c r="AK7" s="17"/>
    </row>
    <row r="8" spans="1:37" s="31" customFormat="1" ht="26.25" customHeight="1">
      <c r="A8" s="29"/>
      <c r="B8" s="533" t="s">
        <v>
12</v>
      </c>
      <c r="C8" s="534"/>
      <c r="D8" s="534"/>
      <c r="E8" s="534"/>
      <c r="F8" s="535"/>
      <c r="G8" s="539" t="s">
        <v>
13</v>
      </c>
      <c r="H8" s="534"/>
      <c r="I8" s="534"/>
      <c r="J8" s="534"/>
      <c r="K8" s="534"/>
      <c r="L8" s="534"/>
      <c r="M8" s="535"/>
      <c r="N8" s="541" t="s">
        <v>
14</v>
      </c>
      <c r="O8" s="542"/>
      <c r="P8" s="542"/>
      <c r="Q8" s="542"/>
      <c r="R8" s="543"/>
      <c r="S8" s="30" t="s">
        <v>
15</v>
      </c>
      <c r="T8" s="544" t="s">
        <v>
16</v>
      </c>
      <c r="U8" s="534"/>
      <c r="V8" s="534"/>
      <c r="W8" s="534"/>
      <c r="X8" s="535"/>
      <c r="Y8" s="539" t="s">
        <v>
17</v>
      </c>
      <c r="Z8" s="534"/>
      <c r="AA8" s="534"/>
      <c r="AB8" s="534"/>
      <c r="AC8" s="534"/>
      <c r="AD8" s="535"/>
      <c r="AE8" s="541" t="s">
        <v>
18</v>
      </c>
      <c r="AF8" s="542"/>
      <c r="AG8" s="542"/>
      <c r="AH8" s="542"/>
      <c r="AI8" s="542"/>
      <c r="AJ8" s="545"/>
      <c r="AK8" s="278"/>
    </row>
    <row r="9" spans="1:37" ht="14.25">
      <c r="A9" s="32"/>
      <c r="B9" s="33" t="s">
        <v>
19</v>
      </c>
      <c r="C9" s="34"/>
      <c r="D9" s="35"/>
      <c r="E9" s="35"/>
      <c r="F9" s="36"/>
      <c r="G9" s="37"/>
      <c r="H9" s="38"/>
      <c r="I9" s="38"/>
      <c r="J9" s="38"/>
      <c r="K9" s="39"/>
      <c r="L9" s="39"/>
      <c r="M9" s="39" t="s">
        <v>
20</v>
      </c>
      <c r="N9" s="40"/>
      <c r="O9" s="39"/>
      <c r="P9" s="39"/>
      <c r="Q9" s="41"/>
      <c r="R9" s="42" t="s">
        <v>
21</v>
      </c>
      <c r="S9" s="38" t="s">
        <v>
22</v>
      </c>
      <c r="T9" s="43"/>
      <c r="U9" s="44"/>
      <c r="V9" s="45"/>
      <c r="W9" s="44"/>
      <c r="X9" s="44"/>
      <c r="Y9" s="46"/>
      <c r="Z9" s="45"/>
      <c r="AA9" s="41"/>
      <c r="AB9" s="41"/>
      <c r="AC9" s="41"/>
      <c r="AD9" s="47" t="s">
        <v>
21</v>
      </c>
      <c r="AE9" s="41"/>
      <c r="AF9" s="48"/>
      <c r="AG9" s="49"/>
      <c r="AH9" s="527" t="s">
        <v>
21</v>
      </c>
      <c r="AI9" s="527"/>
      <c r="AJ9" s="528"/>
      <c r="AK9" s="50"/>
    </row>
    <row r="10" spans="1:37" ht="25.5" customHeight="1">
      <c r="A10" s="32"/>
      <c r="B10" s="365" t="s">
        <v>
23</v>
      </c>
      <c r="C10" s="366"/>
      <c r="D10" s="366"/>
      <c r="E10" s="366"/>
      <c r="F10" s="529" t="s">
        <v>
24</v>
      </c>
      <c r="G10" s="488">
        <v>
212767843</v>
      </c>
      <c r="H10" s="489"/>
      <c r="I10" s="489"/>
      <c r="J10" s="489"/>
      <c r="K10" s="489"/>
      <c r="L10" s="51"/>
      <c r="M10" s="52"/>
      <c r="N10" s="488">
        <v>
204806845</v>
      </c>
      <c r="O10" s="489"/>
      <c r="P10" s="489"/>
      <c r="Q10" s="489"/>
      <c r="R10" s="52"/>
      <c r="S10" s="530">
        <v>
3.9</v>
      </c>
      <c r="T10" s="531" t="s">
        <v>
25</v>
      </c>
      <c r="U10" s="366"/>
      <c r="V10" s="366"/>
      <c r="W10" s="366"/>
      <c r="X10" s="367"/>
      <c r="Z10" s="427">
        <v>
116512332</v>
      </c>
      <c r="AA10" s="427"/>
      <c r="AB10" s="427"/>
      <c r="AC10" s="53"/>
      <c r="AD10" s="140"/>
      <c r="AF10" s="429">
        <v>
118712181</v>
      </c>
      <c r="AG10" s="429"/>
      <c r="AH10" s="429"/>
      <c r="AI10" s="51"/>
      <c r="AJ10" s="54"/>
      <c r="AK10" s="55"/>
    </row>
    <row r="11" spans="1:37" ht="25.5" customHeight="1">
      <c r="A11" s="32"/>
      <c r="B11" s="330"/>
      <c r="C11" s="331"/>
      <c r="D11" s="331"/>
      <c r="E11" s="331"/>
      <c r="F11" s="378"/>
      <c r="G11" s="311"/>
      <c r="H11" s="312"/>
      <c r="I11" s="312"/>
      <c r="J11" s="312"/>
      <c r="K11" s="312"/>
      <c r="L11" s="56"/>
      <c r="M11" s="57"/>
      <c r="N11" s="311"/>
      <c r="O11" s="312"/>
      <c r="P11" s="312"/>
      <c r="Q11" s="312"/>
      <c r="R11" s="57"/>
      <c r="S11" s="501"/>
      <c r="T11" s="514"/>
      <c r="U11" s="331"/>
      <c r="V11" s="331"/>
      <c r="W11" s="331"/>
      <c r="X11" s="332"/>
      <c r="Y11" s="58"/>
      <c r="Z11" s="325"/>
      <c r="AA11" s="325"/>
      <c r="AB11" s="325"/>
      <c r="AC11" s="59"/>
      <c r="AD11" s="60"/>
      <c r="AE11" s="61"/>
      <c r="AF11" s="309"/>
      <c r="AG11" s="309"/>
      <c r="AH11" s="309"/>
      <c r="AI11" s="62"/>
      <c r="AJ11" s="63"/>
      <c r="AK11" s="55"/>
    </row>
    <row r="12" spans="1:37" ht="25.5" customHeight="1">
      <c r="A12" s="32"/>
      <c r="B12" s="327" t="s">
        <v>
26</v>
      </c>
      <c r="C12" s="328"/>
      <c r="D12" s="328"/>
      <c r="E12" s="328"/>
      <c r="F12" s="373" t="s">
        <v>
27</v>
      </c>
      <c r="G12" s="488">
        <v>
207189692</v>
      </c>
      <c r="H12" s="489"/>
      <c r="I12" s="489"/>
      <c r="J12" s="489"/>
      <c r="K12" s="489"/>
      <c r="L12" s="51"/>
      <c r="M12" s="52"/>
      <c r="N12" s="488">
        <v>
200476870</v>
      </c>
      <c r="O12" s="489"/>
      <c r="P12" s="489"/>
      <c r="Q12" s="489"/>
      <c r="R12" s="52"/>
      <c r="S12" s="500">
        <v>
3.3</v>
      </c>
      <c r="T12" s="513" t="s">
        <v>
28</v>
      </c>
      <c r="U12" s="328"/>
      <c r="V12" s="328"/>
      <c r="W12" s="328"/>
      <c r="X12" s="329"/>
      <c r="Z12" s="323">
        <v>
51480683</v>
      </c>
      <c r="AA12" s="323"/>
      <c r="AB12" s="323"/>
      <c r="AC12" s="154"/>
      <c r="AD12" s="64" t="s">
        <v>
21</v>
      </c>
      <c r="AF12" s="307">
        <v>
52848947</v>
      </c>
      <c r="AG12" s="307"/>
      <c r="AH12" s="307"/>
      <c r="AI12" s="65"/>
      <c r="AJ12" s="66" t="s">
        <v>
21</v>
      </c>
      <c r="AK12" s="50"/>
    </row>
    <row r="13" spans="1:37" ht="25.5" customHeight="1">
      <c r="A13" s="32"/>
      <c r="B13" s="330"/>
      <c r="C13" s="331"/>
      <c r="D13" s="331"/>
      <c r="E13" s="331"/>
      <c r="F13" s="378"/>
      <c r="G13" s="311"/>
      <c r="H13" s="312"/>
      <c r="I13" s="312"/>
      <c r="J13" s="312"/>
      <c r="K13" s="312"/>
      <c r="L13" s="56"/>
      <c r="M13" s="57"/>
      <c r="N13" s="311"/>
      <c r="O13" s="312"/>
      <c r="P13" s="312"/>
      <c r="Q13" s="312"/>
      <c r="R13" s="57"/>
      <c r="S13" s="501"/>
      <c r="T13" s="514"/>
      <c r="U13" s="331"/>
      <c r="V13" s="331"/>
      <c r="W13" s="331"/>
      <c r="X13" s="332"/>
      <c r="Y13" s="58"/>
      <c r="Z13" s="325"/>
      <c r="AA13" s="325"/>
      <c r="AB13" s="325"/>
      <c r="AC13" s="67"/>
      <c r="AD13" s="68"/>
      <c r="AE13" s="61"/>
      <c r="AF13" s="309"/>
      <c r="AG13" s="309"/>
      <c r="AH13" s="309"/>
      <c r="AI13" s="69"/>
      <c r="AJ13" s="70"/>
      <c r="AK13" s="55"/>
    </row>
    <row r="14" spans="1:37" ht="25.5" customHeight="1">
      <c r="A14" s="32"/>
      <c r="B14" s="469" t="s">
        <v>
29</v>
      </c>
      <c r="C14" s="470"/>
      <c r="D14" s="470"/>
      <c r="E14" s="470"/>
      <c r="F14" s="373" t="s">
        <v>
30</v>
      </c>
      <c r="G14" s="291">
        <v>
5578151</v>
      </c>
      <c r="H14" s="292"/>
      <c r="I14" s="292"/>
      <c r="J14" s="292"/>
      <c r="K14" s="292"/>
      <c r="L14" s="51"/>
      <c r="M14" s="52"/>
      <c r="N14" s="488">
        <v>
4329975</v>
      </c>
      <c r="O14" s="489"/>
      <c r="P14" s="489"/>
      <c r="Q14" s="489"/>
      <c r="R14" s="52"/>
      <c r="S14" s="500">
        <v>
28.8</v>
      </c>
      <c r="T14" s="513" t="s">
        <v>
31</v>
      </c>
      <c r="U14" s="328"/>
      <c r="V14" s="328"/>
      <c r="W14" s="328"/>
      <c r="X14" s="329"/>
      <c r="Z14" s="323">
        <v>
123664022</v>
      </c>
      <c r="AA14" s="323"/>
      <c r="AB14" s="323"/>
      <c r="AC14" s="71"/>
      <c r="AD14" s="64" t="s">
        <v>
21</v>
      </c>
      <c r="AF14" s="307">
        <v>
125958466</v>
      </c>
      <c r="AG14" s="307"/>
      <c r="AH14" s="307"/>
      <c r="AI14" s="65"/>
      <c r="AJ14" s="66" t="s">
        <v>
21</v>
      </c>
      <c r="AK14" s="50"/>
    </row>
    <row r="15" spans="1:37" ht="25.5" customHeight="1">
      <c r="A15" s="32"/>
      <c r="B15" s="509" t="s">
        <v>
32</v>
      </c>
      <c r="C15" s="510"/>
      <c r="D15" s="510"/>
      <c r="E15" s="510"/>
      <c r="F15" s="378"/>
      <c r="G15" s="311"/>
      <c r="H15" s="312"/>
      <c r="I15" s="312"/>
      <c r="J15" s="312"/>
      <c r="K15" s="312"/>
      <c r="L15" s="56"/>
      <c r="M15" s="57"/>
      <c r="N15" s="311"/>
      <c r="O15" s="312"/>
      <c r="P15" s="312"/>
      <c r="Q15" s="312"/>
      <c r="R15" s="57"/>
      <c r="S15" s="501"/>
      <c r="T15" s="514"/>
      <c r="U15" s="331"/>
      <c r="V15" s="331"/>
      <c r="W15" s="331"/>
      <c r="X15" s="332"/>
      <c r="Y15" s="58"/>
      <c r="Z15" s="325"/>
      <c r="AA15" s="325"/>
      <c r="AB15" s="325"/>
      <c r="AC15" s="67"/>
      <c r="AD15" s="68"/>
      <c r="AE15" s="61"/>
      <c r="AF15" s="309"/>
      <c r="AG15" s="309"/>
      <c r="AH15" s="309"/>
      <c r="AI15" s="69"/>
      <c r="AJ15" s="72"/>
      <c r="AK15" s="73"/>
    </row>
    <row r="16" spans="1:37" ht="25.5" customHeight="1">
      <c r="A16" s="32"/>
      <c r="B16" s="469" t="s">
        <v>
33</v>
      </c>
      <c r="C16" s="470"/>
      <c r="D16" s="470"/>
      <c r="E16" s="470"/>
      <c r="F16" s="373" t="s">
        <v>
34</v>
      </c>
      <c r="G16" s="488">
        <v>
0</v>
      </c>
      <c r="H16" s="489"/>
      <c r="I16" s="489"/>
      <c r="J16" s="489"/>
      <c r="K16" s="489"/>
      <c r="L16" s="51"/>
      <c r="M16" s="52"/>
      <c r="N16" s="488">
        <v>
0</v>
      </c>
      <c r="O16" s="489"/>
      <c r="P16" s="489"/>
      <c r="Q16" s="489"/>
      <c r="R16" s="52"/>
      <c r="S16" s="500" t="s">
        <v>
35</v>
      </c>
      <c r="T16" s="492" t="s">
        <v>
36</v>
      </c>
      <c r="U16" s="493"/>
      <c r="V16" s="493"/>
      <c r="W16" s="493"/>
      <c r="X16" s="494"/>
      <c r="Y16" s="335" t="s">
        <v>
37</v>
      </c>
      <c r="Z16" s="323"/>
      <c r="AA16" s="323"/>
      <c r="AB16" s="323"/>
      <c r="AC16" s="71"/>
      <c r="AD16" s="64" t="s">
        <v>
21</v>
      </c>
      <c r="AE16" s="333" t="s">
        <v>
38</v>
      </c>
      <c r="AF16" s="307"/>
      <c r="AG16" s="307"/>
      <c r="AH16" s="307"/>
      <c r="AI16" s="154"/>
      <c r="AJ16" s="66" t="s">
        <v>
21</v>
      </c>
      <c r="AK16" s="55"/>
    </row>
    <row r="17" spans="1:37" ht="25.5" customHeight="1">
      <c r="A17" s="32"/>
      <c r="B17" s="509" t="s">
        <v>
39</v>
      </c>
      <c r="C17" s="510"/>
      <c r="D17" s="510"/>
      <c r="E17" s="510"/>
      <c r="F17" s="378"/>
      <c r="G17" s="311"/>
      <c r="H17" s="312"/>
      <c r="I17" s="312"/>
      <c r="J17" s="312"/>
      <c r="K17" s="312"/>
      <c r="L17" s="56"/>
      <c r="M17" s="57"/>
      <c r="N17" s="311"/>
      <c r="O17" s="312"/>
      <c r="P17" s="312"/>
      <c r="Q17" s="312"/>
      <c r="R17" s="57"/>
      <c r="S17" s="501"/>
      <c r="T17" s="495"/>
      <c r="U17" s="496"/>
      <c r="V17" s="496"/>
      <c r="W17" s="496"/>
      <c r="X17" s="497"/>
      <c r="Y17" s="336"/>
      <c r="Z17" s="325"/>
      <c r="AA17" s="325"/>
      <c r="AB17" s="325"/>
      <c r="AC17" s="74"/>
      <c r="AD17" s="75"/>
      <c r="AE17" s="334"/>
      <c r="AF17" s="309"/>
      <c r="AG17" s="309"/>
      <c r="AH17" s="309"/>
      <c r="AI17" s="76"/>
      <c r="AJ17" s="77"/>
      <c r="AK17" s="55"/>
    </row>
    <row r="18" spans="1:37" ht="25.5" customHeight="1">
      <c r="A18" s="32"/>
      <c r="B18" s="511" t="s">
        <v>
40</v>
      </c>
      <c r="C18" s="493"/>
      <c r="D18" s="493"/>
      <c r="E18" s="493"/>
      <c r="F18" s="373" t="s">
        <v>
41</v>
      </c>
      <c r="G18" s="291">
        <v>
5578151</v>
      </c>
      <c r="H18" s="292"/>
      <c r="I18" s="292"/>
      <c r="J18" s="292"/>
      <c r="K18" s="292"/>
      <c r="L18" s="51"/>
      <c r="M18" s="52"/>
      <c r="N18" s="488">
        <v>
4329975</v>
      </c>
      <c r="O18" s="489"/>
      <c r="P18" s="489"/>
      <c r="Q18" s="489"/>
      <c r="R18" s="52"/>
      <c r="S18" s="500">
        <v>
28.8</v>
      </c>
      <c r="T18" s="513" t="s">
        <v>
42</v>
      </c>
      <c r="U18" s="328"/>
      <c r="V18" s="328"/>
      <c r="W18" s="328"/>
      <c r="X18" s="329"/>
      <c r="Y18" s="515">
        <v>
0.44</v>
      </c>
      <c r="Z18" s="516"/>
      <c r="AA18" s="516"/>
      <c r="AB18" s="516"/>
      <c r="AC18" s="516"/>
      <c r="AD18" s="517"/>
      <c r="AE18" s="515">
        <v>
0.44</v>
      </c>
      <c r="AF18" s="516"/>
      <c r="AG18" s="516"/>
      <c r="AH18" s="516"/>
      <c r="AI18" s="516"/>
      <c r="AJ18" s="521"/>
      <c r="AK18" s="50"/>
    </row>
    <row r="19" spans="1:37" ht="25.5" customHeight="1">
      <c r="A19" s="32"/>
      <c r="B19" s="512"/>
      <c r="C19" s="496"/>
      <c r="D19" s="496"/>
      <c r="E19" s="496"/>
      <c r="F19" s="378"/>
      <c r="G19" s="311"/>
      <c r="H19" s="312"/>
      <c r="I19" s="312"/>
      <c r="J19" s="312"/>
      <c r="K19" s="312"/>
      <c r="L19" s="56"/>
      <c r="M19" s="57"/>
      <c r="N19" s="311"/>
      <c r="O19" s="312"/>
      <c r="P19" s="312"/>
      <c r="Q19" s="312"/>
      <c r="R19" s="57"/>
      <c r="S19" s="501"/>
      <c r="T19" s="514"/>
      <c r="U19" s="331"/>
      <c r="V19" s="331"/>
      <c r="W19" s="331"/>
      <c r="X19" s="332"/>
      <c r="Y19" s="518"/>
      <c r="Z19" s="519"/>
      <c r="AA19" s="519"/>
      <c r="AB19" s="519"/>
      <c r="AC19" s="519"/>
      <c r="AD19" s="520"/>
      <c r="AE19" s="518"/>
      <c r="AF19" s="519"/>
      <c r="AG19" s="519"/>
      <c r="AH19" s="519"/>
      <c r="AI19" s="519"/>
      <c r="AJ19" s="522"/>
      <c r="AK19" s="73"/>
    </row>
    <row r="20" spans="1:37" ht="25.5" customHeight="1">
      <c r="A20" s="32"/>
      <c r="B20" s="327" t="s">
        <v>
43</v>
      </c>
      <c r="C20" s="328"/>
      <c r="D20" s="328"/>
      <c r="E20" s="328"/>
      <c r="F20" s="373" t="s">
        <v>
44</v>
      </c>
      <c r="G20" s="488">
        <v>
1248176</v>
      </c>
      <c r="H20" s="489"/>
      <c r="I20" s="489"/>
      <c r="J20" s="489"/>
      <c r="K20" s="489"/>
      <c r="L20" s="51"/>
      <c r="M20" s="52"/>
      <c r="N20" s="488">
        <v>
247339</v>
      </c>
      <c r="O20" s="489"/>
      <c r="P20" s="489"/>
      <c r="Q20" s="489"/>
      <c r="R20" s="52"/>
      <c r="S20" s="472"/>
      <c r="T20" s="492" t="s">
        <v>
45</v>
      </c>
      <c r="U20" s="493"/>
      <c r="V20" s="493"/>
      <c r="W20" s="493"/>
      <c r="X20" s="494"/>
      <c r="Y20" s="78"/>
      <c r="Z20" s="505">
        <v>
4.5</v>
      </c>
      <c r="AA20" s="505"/>
      <c r="AB20" s="505"/>
      <c r="AC20" s="79"/>
      <c r="AD20" s="80" t="s">
        <v>
22</v>
      </c>
      <c r="AE20" s="153"/>
      <c r="AF20" s="505">
        <v>
3.4</v>
      </c>
      <c r="AG20" s="505"/>
      <c r="AH20" s="505"/>
      <c r="AI20" s="81"/>
      <c r="AJ20" s="82" t="s">
        <v>
22</v>
      </c>
      <c r="AK20" s="50"/>
    </row>
    <row r="21" spans="1:37" ht="25.5" customHeight="1">
      <c r="A21" s="32"/>
      <c r="B21" s="330"/>
      <c r="C21" s="331"/>
      <c r="D21" s="331"/>
      <c r="E21" s="331"/>
      <c r="F21" s="378"/>
      <c r="G21" s="311"/>
      <c r="H21" s="312"/>
      <c r="I21" s="312"/>
      <c r="J21" s="312"/>
      <c r="K21" s="312"/>
      <c r="L21" s="56"/>
      <c r="M21" s="57"/>
      <c r="N21" s="311"/>
      <c r="O21" s="312"/>
      <c r="P21" s="312"/>
      <c r="Q21" s="312"/>
      <c r="R21" s="57"/>
      <c r="S21" s="504"/>
      <c r="T21" s="495"/>
      <c r="U21" s="496"/>
      <c r="V21" s="496"/>
      <c r="W21" s="496"/>
      <c r="X21" s="497"/>
      <c r="Y21" s="58"/>
      <c r="Z21" s="506"/>
      <c r="AA21" s="506"/>
      <c r="AB21" s="506"/>
      <c r="AC21" s="83"/>
      <c r="AD21" s="84"/>
      <c r="AE21" s="58"/>
      <c r="AF21" s="506"/>
      <c r="AG21" s="506"/>
      <c r="AH21" s="506"/>
      <c r="AI21" s="111"/>
      <c r="AJ21" s="149"/>
      <c r="AK21" s="55"/>
    </row>
    <row r="22" spans="1:37" ht="25.5" customHeight="1">
      <c r="A22" s="32"/>
      <c r="B22" s="327" t="s">
        <v>
46</v>
      </c>
      <c r="C22" s="328"/>
      <c r="D22" s="328"/>
      <c r="E22" s="328"/>
      <c r="F22" s="373" t="s">
        <v>
47</v>
      </c>
      <c r="G22" s="488">
        <v>
3623491</v>
      </c>
      <c r="H22" s="489"/>
      <c r="I22" s="489"/>
      <c r="J22" s="489"/>
      <c r="K22" s="489"/>
      <c r="L22" s="51"/>
      <c r="M22" s="52"/>
      <c r="N22" s="488">
        <v>
14431</v>
      </c>
      <c r="O22" s="489"/>
      <c r="P22" s="489"/>
      <c r="Q22" s="489"/>
      <c r="R22" s="52"/>
      <c r="S22" s="502">
        <v>
25009.1</v>
      </c>
      <c r="T22" s="492" t="s">
        <v>
48</v>
      </c>
      <c r="U22" s="493"/>
      <c r="V22" s="493"/>
      <c r="W22" s="493"/>
      <c r="X22" s="494"/>
      <c r="Y22" s="78"/>
      <c r="Z22" s="507">
        <v>
83.8</v>
      </c>
      <c r="AA22" s="507"/>
      <c r="AB22" s="507"/>
      <c r="AC22" s="79"/>
      <c r="AD22" s="80" t="s">
        <v>
22</v>
      </c>
      <c r="AE22" s="79"/>
      <c r="AF22" s="507">
        <v>
83.5</v>
      </c>
      <c r="AG22" s="507"/>
      <c r="AH22" s="507"/>
      <c r="AI22" s="85"/>
      <c r="AJ22" s="82" t="s">
        <v>
22</v>
      </c>
      <c r="AK22" s="86"/>
    </row>
    <row r="23" spans="1:37" ht="25.5" customHeight="1">
      <c r="A23" s="32"/>
      <c r="B23" s="330"/>
      <c r="C23" s="331"/>
      <c r="D23" s="331"/>
      <c r="E23" s="331"/>
      <c r="F23" s="378"/>
      <c r="G23" s="311"/>
      <c r="H23" s="312"/>
      <c r="I23" s="312"/>
      <c r="J23" s="312"/>
      <c r="K23" s="312"/>
      <c r="L23" s="56"/>
      <c r="M23" s="57"/>
      <c r="N23" s="311"/>
      <c r="O23" s="312"/>
      <c r="P23" s="312"/>
      <c r="Q23" s="312"/>
      <c r="R23" s="57"/>
      <c r="S23" s="503"/>
      <c r="T23" s="495"/>
      <c r="U23" s="496"/>
      <c r="V23" s="496"/>
      <c r="W23" s="496"/>
      <c r="X23" s="497"/>
      <c r="Y23" s="58"/>
      <c r="Z23" s="508"/>
      <c r="AA23" s="508"/>
      <c r="AB23" s="508"/>
      <c r="AC23" s="76"/>
      <c r="AD23" s="84"/>
      <c r="AE23" s="58"/>
      <c r="AF23" s="508"/>
      <c r="AG23" s="508"/>
      <c r="AH23" s="508"/>
      <c r="AI23" s="111"/>
      <c r="AJ23" s="149"/>
      <c r="AK23" s="86"/>
    </row>
    <row r="24" spans="1:37" ht="25.5" customHeight="1">
      <c r="A24" s="32"/>
      <c r="B24" s="327" t="s">
        <v>
49</v>
      </c>
      <c r="C24" s="328"/>
      <c r="D24" s="328"/>
      <c r="E24" s="328"/>
      <c r="F24" s="373" t="s">
        <v>
50</v>
      </c>
      <c r="G24" s="488">
        <v>
0</v>
      </c>
      <c r="H24" s="489"/>
      <c r="I24" s="489"/>
      <c r="J24" s="489"/>
      <c r="K24" s="489"/>
      <c r="L24" s="51"/>
      <c r="M24" s="52"/>
      <c r="N24" s="488">
        <v>
0</v>
      </c>
      <c r="O24" s="489"/>
      <c r="P24" s="489"/>
      <c r="Q24" s="489"/>
      <c r="R24" s="52"/>
      <c r="S24" s="500" t="s">
        <v>
35</v>
      </c>
      <c r="T24" s="492" t="s">
        <v>
51</v>
      </c>
      <c r="U24" s="493"/>
      <c r="V24" s="493"/>
      <c r="W24" s="493"/>
      <c r="X24" s="494"/>
      <c r="Z24" s="467">
        <v>
31812562</v>
      </c>
      <c r="AA24" s="467"/>
      <c r="AB24" s="467"/>
      <c r="AC24" s="71"/>
      <c r="AD24" s="64" t="s">
        <v>
21</v>
      </c>
      <c r="AF24" s="467">
        <v>
33318449</v>
      </c>
      <c r="AG24" s="467"/>
      <c r="AH24" s="467"/>
      <c r="AI24" s="65"/>
      <c r="AJ24" s="66" t="s">
        <v>
21</v>
      </c>
      <c r="AK24" s="50"/>
    </row>
    <row r="25" spans="1:37" ht="25.5" customHeight="1">
      <c r="A25" s="32"/>
      <c r="B25" s="330"/>
      <c r="C25" s="331"/>
      <c r="D25" s="331"/>
      <c r="E25" s="331"/>
      <c r="F25" s="378"/>
      <c r="G25" s="311"/>
      <c r="H25" s="312"/>
      <c r="I25" s="312"/>
      <c r="J25" s="312"/>
      <c r="K25" s="312"/>
      <c r="L25" s="56"/>
      <c r="M25" s="57"/>
      <c r="N25" s="311"/>
      <c r="O25" s="312"/>
      <c r="P25" s="312"/>
      <c r="Q25" s="312"/>
      <c r="R25" s="57"/>
      <c r="S25" s="501"/>
      <c r="T25" s="495"/>
      <c r="U25" s="496"/>
      <c r="V25" s="496"/>
      <c r="W25" s="496"/>
      <c r="X25" s="497"/>
      <c r="Y25" s="142"/>
      <c r="Z25" s="468"/>
      <c r="AA25" s="468"/>
      <c r="AB25" s="468"/>
      <c r="AC25" s="67"/>
      <c r="AD25" s="68"/>
      <c r="AE25" s="142"/>
      <c r="AF25" s="468"/>
      <c r="AG25" s="468"/>
      <c r="AH25" s="468"/>
      <c r="AI25" s="62"/>
      <c r="AJ25" s="72"/>
      <c r="AK25" s="55"/>
    </row>
    <row r="26" spans="1:37" ht="25.5" customHeight="1">
      <c r="A26" s="32"/>
      <c r="B26" s="327" t="s">
        <v>
52</v>
      </c>
      <c r="C26" s="328"/>
      <c r="D26" s="328"/>
      <c r="E26" s="328"/>
      <c r="F26" s="373" t="s">
        <v>
53</v>
      </c>
      <c r="G26" s="488">
        <v>
2191006</v>
      </c>
      <c r="H26" s="489"/>
      <c r="I26" s="489"/>
      <c r="J26" s="489"/>
      <c r="K26" s="489"/>
      <c r="L26" s="51"/>
      <c r="M26" s="52"/>
      <c r="N26" s="488">
        <v>
0</v>
      </c>
      <c r="O26" s="489"/>
      <c r="P26" s="489"/>
      <c r="Q26" s="489"/>
      <c r="R26" s="52"/>
      <c r="S26" s="490" t="s">
        <v>
54</v>
      </c>
      <c r="T26" s="492" t="s">
        <v>
55</v>
      </c>
      <c r="U26" s="493"/>
      <c r="V26" s="493"/>
      <c r="W26" s="493"/>
      <c r="X26" s="494"/>
      <c r="Z26" s="467">
        <v>
9516631</v>
      </c>
      <c r="AA26" s="467"/>
      <c r="AB26" s="467"/>
      <c r="AC26" s="71"/>
      <c r="AD26" s="64" t="s">
        <v>
21</v>
      </c>
      <c r="AF26" s="467">
        <v>
9911882</v>
      </c>
      <c r="AG26" s="467"/>
      <c r="AH26" s="467"/>
      <c r="AI26" s="65"/>
      <c r="AJ26" s="66" t="s">
        <v>
21</v>
      </c>
      <c r="AK26" s="50"/>
    </row>
    <row r="27" spans="1:37" ht="25.5" customHeight="1">
      <c r="A27" s="32"/>
      <c r="B27" s="330"/>
      <c r="C27" s="331"/>
      <c r="D27" s="331"/>
      <c r="E27" s="331"/>
      <c r="F27" s="378"/>
      <c r="G27" s="311"/>
      <c r="H27" s="312"/>
      <c r="I27" s="312"/>
      <c r="J27" s="312"/>
      <c r="K27" s="312"/>
      <c r="L27" s="56"/>
      <c r="M27" s="57"/>
      <c r="N27" s="311"/>
      <c r="O27" s="312"/>
      <c r="P27" s="312"/>
      <c r="Q27" s="312"/>
      <c r="R27" s="57"/>
      <c r="S27" s="491"/>
      <c r="T27" s="495"/>
      <c r="U27" s="496"/>
      <c r="V27" s="496"/>
      <c r="W27" s="496"/>
      <c r="X27" s="497"/>
      <c r="Y27" s="142"/>
      <c r="Z27" s="468"/>
      <c r="AA27" s="468"/>
      <c r="AB27" s="468"/>
      <c r="AC27" s="87"/>
      <c r="AD27" s="88"/>
      <c r="AE27" s="142"/>
      <c r="AF27" s="468"/>
      <c r="AG27" s="468"/>
      <c r="AH27" s="468"/>
      <c r="AI27" s="89"/>
      <c r="AJ27" s="90"/>
      <c r="AK27" s="55"/>
    </row>
    <row r="28" spans="1:37" ht="25.5" customHeight="1">
      <c r="A28" s="32"/>
      <c r="B28" s="469" t="s">
        <v>
56</v>
      </c>
      <c r="C28" s="470"/>
      <c r="D28" s="470"/>
      <c r="E28" s="470"/>
      <c r="F28" s="373" t="s">
        <v>
57</v>
      </c>
      <c r="G28" s="291">
        <f>
G20+G22+G24-G26</f>
        <v>
2680661</v>
      </c>
      <c r="H28" s="292"/>
      <c r="I28" s="292"/>
      <c r="J28" s="292"/>
      <c r="K28" s="292"/>
      <c r="L28" s="51"/>
      <c r="M28" s="52"/>
      <c r="N28" s="291">
        <v>
261770</v>
      </c>
      <c r="O28" s="292"/>
      <c r="P28" s="292"/>
      <c r="Q28" s="292"/>
      <c r="R28" s="52"/>
      <c r="S28" s="472"/>
      <c r="T28" s="474"/>
      <c r="U28" s="475"/>
      <c r="V28" s="475"/>
      <c r="W28" s="475"/>
      <c r="X28" s="476"/>
      <c r="Y28" s="480"/>
      <c r="Z28" s="481"/>
      <c r="AA28" s="481"/>
      <c r="AB28" s="481"/>
      <c r="AC28" s="481"/>
      <c r="AD28" s="482"/>
      <c r="AE28" s="480"/>
      <c r="AF28" s="481"/>
      <c r="AG28" s="481"/>
      <c r="AH28" s="481"/>
      <c r="AI28" s="481"/>
      <c r="AJ28" s="486"/>
      <c r="AK28" s="50"/>
    </row>
    <row r="29" spans="1:37" ht="25.5" customHeight="1" thickBot="1">
      <c r="A29" s="32"/>
      <c r="B29" s="498" t="s">
        <v>
58</v>
      </c>
      <c r="C29" s="499"/>
      <c r="D29" s="499"/>
      <c r="E29" s="499"/>
      <c r="F29" s="471"/>
      <c r="G29" s="294"/>
      <c r="H29" s="295"/>
      <c r="I29" s="295"/>
      <c r="J29" s="295"/>
      <c r="K29" s="295"/>
      <c r="L29" s="56"/>
      <c r="M29" s="57"/>
      <c r="N29" s="294"/>
      <c r="O29" s="295"/>
      <c r="P29" s="295"/>
      <c r="Q29" s="295"/>
      <c r="R29" s="57"/>
      <c r="S29" s="473"/>
      <c r="T29" s="477"/>
      <c r="U29" s="478"/>
      <c r="V29" s="478"/>
      <c r="W29" s="478"/>
      <c r="X29" s="479"/>
      <c r="Y29" s="483"/>
      <c r="Z29" s="484"/>
      <c r="AA29" s="484"/>
      <c r="AB29" s="484"/>
      <c r="AC29" s="484"/>
      <c r="AD29" s="485"/>
      <c r="AE29" s="483"/>
      <c r="AF29" s="484"/>
      <c r="AG29" s="484"/>
      <c r="AH29" s="484"/>
      <c r="AI29" s="484"/>
      <c r="AJ29" s="487"/>
      <c r="AK29" s="55"/>
    </row>
    <row r="30" spans="1:37" ht="7.5" customHeight="1" thickBot="1">
      <c r="A30" s="91"/>
      <c r="B30" s="92"/>
      <c r="C30" s="92"/>
      <c r="D30" s="93"/>
      <c r="E30" s="93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  <c r="S30" s="92"/>
      <c r="T30" s="98"/>
      <c r="U30" s="98"/>
      <c r="V30" s="98"/>
      <c r="W30" s="98"/>
      <c r="X30" s="98"/>
      <c r="Y30" s="93"/>
      <c r="Z30" s="93"/>
      <c r="AA30" s="93"/>
      <c r="AB30" s="100"/>
      <c r="AC30" s="100"/>
      <c r="AD30" s="100"/>
      <c r="AE30" s="99"/>
      <c r="AF30" s="100"/>
      <c r="AG30" s="450"/>
      <c r="AH30" s="450"/>
      <c r="AI30" s="99"/>
      <c r="AJ30" s="100"/>
      <c r="AK30" s="55"/>
    </row>
    <row r="31" spans="1:37" s="31" customFormat="1" ht="13.5" customHeight="1">
      <c r="A31" s="29"/>
      <c r="B31" s="451" t="s">
        <v>
59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101"/>
      <c r="X31" s="101"/>
      <c r="Y31" s="455" t="s">
        <v>
60</v>
      </c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6"/>
      <c r="AK31" s="278"/>
    </row>
    <row r="32" spans="1:37" s="31" customFormat="1" ht="13.5" customHeight="1">
      <c r="A32" s="29"/>
      <c r="B32" s="453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102"/>
      <c r="X32" s="102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8"/>
      <c r="AK32" s="278"/>
    </row>
    <row r="33" spans="1:39" s="31" customFormat="1" ht="23.25" customHeight="1">
      <c r="A33" s="29"/>
      <c r="B33" s="459" t="s">
        <v>
12</v>
      </c>
      <c r="C33" s="460"/>
      <c r="D33" s="460"/>
      <c r="E33" s="460"/>
      <c r="F33" s="461"/>
      <c r="G33" s="462" t="s">
        <v>
61</v>
      </c>
      <c r="H33" s="460"/>
      <c r="I33" s="460"/>
      <c r="J33" s="460"/>
      <c r="K33" s="460"/>
      <c r="L33" s="460"/>
      <c r="M33" s="461"/>
      <c r="N33" s="463" t="s">
        <v>
62</v>
      </c>
      <c r="O33" s="464"/>
      <c r="P33" s="464"/>
      <c r="Q33" s="464"/>
      <c r="R33" s="465"/>
      <c r="S33" s="460" t="s">
        <v>
63</v>
      </c>
      <c r="T33" s="460"/>
      <c r="U33" s="460"/>
      <c r="V33" s="460"/>
      <c r="W33" s="460"/>
      <c r="X33" s="461"/>
      <c r="Y33" s="462" t="s">
        <v>
61</v>
      </c>
      <c r="Z33" s="460"/>
      <c r="AA33" s="460"/>
      <c r="AB33" s="460"/>
      <c r="AC33" s="460"/>
      <c r="AD33" s="461"/>
      <c r="AE33" s="463" t="s">
        <v>
18</v>
      </c>
      <c r="AF33" s="464"/>
      <c r="AG33" s="464"/>
      <c r="AH33" s="464"/>
      <c r="AI33" s="464"/>
      <c r="AJ33" s="466"/>
      <c r="AK33" s="278"/>
    </row>
    <row r="34" spans="1:39" ht="26.25" customHeight="1">
      <c r="A34" s="32"/>
      <c r="B34" s="327" t="s">
        <v>
64</v>
      </c>
      <c r="C34" s="328"/>
      <c r="D34" s="328"/>
      <c r="E34" s="328"/>
      <c r="F34" s="329"/>
      <c r="G34" s="103"/>
      <c r="H34" s="307" t="s">
        <v>
37</v>
      </c>
      <c r="I34" s="307"/>
      <c r="J34" s="307"/>
      <c r="K34" s="307"/>
      <c r="L34" s="109" t="s">
        <v>
65</v>
      </c>
      <c r="M34" s="52"/>
      <c r="N34" s="104"/>
      <c r="O34" s="436" t="s">
        <v>
38</v>
      </c>
      <c r="P34" s="436"/>
      <c r="Q34" s="436"/>
      <c r="R34" s="105" t="s">
        <v>
65</v>
      </c>
      <c r="S34" s="437" t="s">
        <v>
66</v>
      </c>
      <c r="T34" s="437"/>
      <c r="U34" s="437"/>
      <c r="V34" s="437"/>
      <c r="W34" s="437"/>
      <c r="X34" s="438"/>
      <c r="Y34" s="78"/>
      <c r="Z34" s="441">
        <v>
-3.4</v>
      </c>
      <c r="AA34" s="441"/>
      <c r="AB34" s="441"/>
      <c r="AC34" s="79"/>
      <c r="AD34" s="80" t="s">
        <v>
22</v>
      </c>
      <c r="AE34" s="79"/>
      <c r="AF34" s="441">
        <v>
-4.2</v>
      </c>
      <c r="AG34" s="441"/>
      <c r="AH34" s="441"/>
      <c r="AI34" s="106" t="s">
        <v>
65</v>
      </c>
      <c r="AJ34" s="82"/>
      <c r="AK34" s="50"/>
    </row>
    <row r="35" spans="1:39" ht="26.25" customHeight="1">
      <c r="A35" s="32"/>
      <c r="B35" s="330"/>
      <c r="C35" s="331"/>
      <c r="D35" s="331"/>
      <c r="E35" s="331"/>
      <c r="F35" s="332"/>
      <c r="G35" s="61" t="s">
        <v>
67</v>
      </c>
      <c r="H35" s="107"/>
      <c r="I35" s="447">
        <v>
11.25</v>
      </c>
      <c r="J35" s="447"/>
      <c r="K35" s="107"/>
      <c r="L35" s="56" t="s">
        <v>
68</v>
      </c>
      <c r="M35" s="57"/>
      <c r="N35" s="108" t="s">
        <v>
67</v>
      </c>
      <c r="O35" s="448">
        <v>
11.25</v>
      </c>
      <c r="P35" s="448"/>
      <c r="Q35" s="448"/>
      <c r="R35" s="110" t="s">
        <v>
68</v>
      </c>
      <c r="S35" s="445"/>
      <c r="T35" s="445"/>
      <c r="U35" s="445"/>
      <c r="V35" s="445"/>
      <c r="W35" s="445"/>
      <c r="X35" s="446"/>
      <c r="Y35" s="58" t="s">
        <v>
67</v>
      </c>
      <c r="Z35" s="449">
        <v>
25</v>
      </c>
      <c r="AA35" s="449"/>
      <c r="AB35" s="449"/>
      <c r="AC35" s="76"/>
      <c r="AD35" s="84" t="s">
        <v>
68</v>
      </c>
      <c r="AE35" s="58" t="s">
        <v>
67</v>
      </c>
      <c r="AF35" s="449">
        <v>
25</v>
      </c>
      <c r="AG35" s="449"/>
      <c r="AH35" s="449"/>
      <c r="AI35" s="112" t="s">
        <v>
68</v>
      </c>
      <c r="AJ35" s="149"/>
      <c r="AK35" s="55"/>
    </row>
    <row r="36" spans="1:39" ht="26.25" customHeight="1">
      <c r="A36" s="32"/>
      <c r="B36" s="327" t="s">
        <v>
69</v>
      </c>
      <c r="C36" s="328"/>
      <c r="D36" s="328"/>
      <c r="E36" s="328"/>
      <c r="F36" s="329"/>
      <c r="G36" s="103"/>
      <c r="H36" s="307" t="s">
        <v>
37</v>
      </c>
      <c r="I36" s="307"/>
      <c r="J36" s="307"/>
      <c r="K36" s="307"/>
      <c r="L36" s="109" t="s">
        <v>
65</v>
      </c>
      <c r="M36" s="52"/>
      <c r="N36" s="104"/>
      <c r="O36" s="436" t="s">
        <v>
38</v>
      </c>
      <c r="P36" s="436"/>
      <c r="Q36" s="436"/>
      <c r="R36" s="105" t="s">
        <v>
65</v>
      </c>
      <c r="S36" s="437" t="s">
        <v>
70</v>
      </c>
      <c r="T36" s="437"/>
      <c r="U36" s="437"/>
      <c r="V36" s="437"/>
      <c r="W36" s="437"/>
      <c r="X36" s="438"/>
      <c r="Y36" s="78"/>
      <c r="Z36" s="441" t="s">
        <v>
37</v>
      </c>
      <c r="AA36" s="441"/>
      <c r="AB36" s="441"/>
      <c r="AC36" s="79"/>
      <c r="AD36" s="80" t="s">
        <v>
22</v>
      </c>
      <c r="AE36" s="153"/>
      <c r="AF36" s="436" t="s">
        <v>
38</v>
      </c>
      <c r="AG36" s="436"/>
      <c r="AH36" s="436"/>
      <c r="AI36" s="113" t="s">
        <v>
65</v>
      </c>
      <c r="AJ36" s="147"/>
      <c r="AK36" s="50"/>
    </row>
    <row r="37" spans="1:39" ht="26.25" customHeight="1" thickBot="1">
      <c r="A37" s="32"/>
      <c r="B37" s="433"/>
      <c r="C37" s="434"/>
      <c r="D37" s="434"/>
      <c r="E37" s="434"/>
      <c r="F37" s="435"/>
      <c r="G37" s="114" t="s">
        <v>
67</v>
      </c>
      <c r="H37" s="115"/>
      <c r="I37" s="442">
        <v>
16.25</v>
      </c>
      <c r="J37" s="442"/>
      <c r="K37" s="115"/>
      <c r="L37" s="117" t="s">
        <v>
68</v>
      </c>
      <c r="M37" s="116"/>
      <c r="N37" s="269" t="s">
        <v>
67</v>
      </c>
      <c r="O37" s="443">
        <v>
16.25</v>
      </c>
      <c r="P37" s="443"/>
      <c r="Q37" s="443"/>
      <c r="R37" s="118" t="s">
        <v>
68</v>
      </c>
      <c r="S37" s="439"/>
      <c r="T37" s="439"/>
      <c r="U37" s="439"/>
      <c r="V37" s="439"/>
      <c r="W37" s="439"/>
      <c r="X37" s="440"/>
      <c r="Y37" s="119" t="s">
        <v>
67</v>
      </c>
      <c r="Z37" s="444">
        <v>
350</v>
      </c>
      <c r="AA37" s="444"/>
      <c r="AB37" s="444"/>
      <c r="AC37" s="157"/>
      <c r="AD37" s="158" t="s">
        <v>
68</v>
      </c>
      <c r="AE37" s="119" t="s">
        <v>
67</v>
      </c>
      <c r="AF37" s="444">
        <v>
350</v>
      </c>
      <c r="AG37" s="444"/>
      <c r="AH37" s="444"/>
      <c r="AI37" s="120" t="s">
        <v>
68</v>
      </c>
      <c r="AJ37" s="159"/>
      <c r="AK37" s="55"/>
    </row>
    <row r="38" spans="1:39" s="7" customFormat="1" ht="8.25" customHeight="1" thickBot="1">
      <c r="A38" s="91"/>
      <c r="B38" s="121"/>
      <c r="C38" s="121"/>
      <c r="D38" s="121"/>
      <c r="E38" s="121"/>
      <c r="F38" s="121"/>
      <c r="G38" s="122"/>
      <c r="H38" s="122"/>
      <c r="I38" s="123"/>
      <c r="J38" s="123"/>
      <c r="K38" s="122"/>
      <c r="L38" s="109"/>
      <c r="M38" s="109"/>
      <c r="N38" s="124"/>
      <c r="O38" s="124"/>
      <c r="P38" s="124"/>
      <c r="Q38" s="124"/>
      <c r="R38" s="124"/>
      <c r="S38" s="125"/>
      <c r="T38" s="125"/>
      <c r="U38" s="125"/>
      <c r="V38" s="125"/>
      <c r="W38" s="125"/>
      <c r="X38" s="125"/>
      <c r="Y38" s="126"/>
      <c r="Z38" s="85"/>
      <c r="AA38" s="85"/>
      <c r="AB38" s="85"/>
      <c r="AC38" s="79"/>
      <c r="AD38" s="79"/>
      <c r="AE38" s="127"/>
      <c r="AF38" s="127"/>
      <c r="AG38" s="127"/>
      <c r="AH38" s="127"/>
      <c r="AI38" s="127"/>
      <c r="AJ38" s="127"/>
      <c r="AK38" s="55"/>
    </row>
    <row r="39" spans="1:39" ht="27" customHeight="1">
      <c r="A39" s="32"/>
      <c r="B39" s="384" t="s">
        <v>
71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6" t="s">
        <v>
72</v>
      </c>
      <c r="T39" s="389" t="s">
        <v>
12</v>
      </c>
      <c r="U39" s="390"/>
      <c r="V39" s="391"/>
      <c r="W39" s="398" t="s">
        <v>
73</v>
      </c>
      <c r="X39" s="399"/>
      <c r="Y39" s="400"/>
      <c r="Z39" s="398" t="s">
        <v>
74</v>
      </c>
      <c r="AA39" s="399"/>
      <c r="AB39" s="400"/>
      <c r="AC39" s="356" t="s">
        <v>
75</v>
      </c>
      <c r="AD39" s="357"/>
      <c r="AE39" s="357"/>
      <c r="AF39" s="407"/>
      <c r="AG39" s="356" t="s">
        <v>
76</v>
      </c>
      <c r="AH39" s="357"/>
      <c r="AI39" s="357"/>
      <c r="AJ39" s="358"/>
      <c r="AK39" s="128"/>
    </row>
    <row r="40" spans="1:39" ht="23.25" customHeight="1">
      <c r="A40" s="32"/>
      <c r="B40" s="327" t="s">
        <v>
12</v>
      </c>
      <c r="C40" s="328"/>
      <c r="D40" s="329"/>
      <c r="E40" s="368" t="s">
        <v>
77</v>
      </c>
      <c r="F40" s="369"/>
      <c r="G40" s="369"/>
      <c r="H40" s="369"/>
      <c r="I40" s="369"/>
      <c r="J40" s="369"/>
      <c r="K40" s="369"/>
      <c r="L40" s="369"/>
      <c r="M40" s="369"/>
      <c r="N40" s="370"/>
      <c r="O40" s="368" t="s">
        <v>
78</v>
      </c>
      <c r="P40" s="369"/>
      <c r="Q40" s="369"/>
      <c r="R40" s="369"/>
      <c r="S40" s="387"/>
      <c r="T40" s="392"/>
      <c r="U40" s="393"/>
      <c r="V40" s="394"/>
      <c r="W40" s="401"/>
      <c r="X40" s="402"/>
      <c r="Y40" s="403"/>
      <c r="Z40" s="401"/>
      <c r="AA40" s="402"/>
      <c r="AB40" s="403"/>
      <c r="AC40" s="359"/>
      <c r="AD40" s="360"/>
      <c r="AE40" s="360"/>
      <c r="AF40" s="408"/>
      <c r="AG40" s="359"/>
      <c r="AH40" s="360"/>
      <c r="AI40" s="360"/>
      <c r="AJ40" s="361"/>
      <c r="AK40" s="128"/>
    </row>
    <row r="41" spans="1:39" ht="18" customHeight="1">
      <c r="A41" s="32"/>
      <c r="B41" s="365"/>
      <c r="C41" s="366"/>
      <c r="D41" s="367"/>
      <c r="E41" s="348" t="s">
        <v>
79</v>
      </c>
      <c r="F41" s="328"/>
      <c r="G41" s="329"/>
      <c r="H41" s="371" t="s">
        <v>
80</v>
      </c>
      <c r="I41" s="372"/>
      <c r="J41" s="372"/>
      <c r="K41" s="373"/>
      <c r="L41" s="374" t="s">
        <v>
81</v>
      </c>
      <c r="M41" s="375"/>
      <c r="N41" s="376"/>
      <c r="O41" s="371" t="s">
        <v>
79</v>
      </c>
      <c r="P41" s="373"/>
      <c r="Q41" s="379" t="s">
        <v>
82</v>
      </c>
      <c r="R41" s="380"/>
      <c r="S41" s="387"/>
      <c r="T41" s="395"/>
      <c r="U41" s="396"/>
      <c r="V41" s="397"/>
      <c r="W41" s="404"/>
      <c r="X41" s="405"/>
      <c r="Y41" s="406"/>
      <c r="Z41" s="404"/>
      <c r="AA41" s="405"/>
      <c r="AB41" s="406"/>
      <c r="AC41" s="362"/>
      <c r="AD41" s="363"/>
      <c r="AE41" s="363"/>
      <c r="AF41" s="409"/>
      <c r="AG41" s="362"/>
      <c r="AH41" s="363"/>
      <c r="AI41" s="363"/>
      <c r="AJ41" s="364"/>
      <c r="AK41" s="128"/>
    </row>
    <row r="42" spans="1:39" ht="18" customHeight="1">
      <c r="A42" s="32"/>
      <c r="B42" s="330"/>
      <c r="C42" s="331"/>
      <c r="D42" s="332"/>
      <c r="E42" s="347"/>
      <c r="F42" s="331"/>
      <c r="G42" s="332"/>
      <c r="H42" s="381" t="s">
        <v>
83</v>
      </c>
      <c r="I42" s="382"/>
      <c r="J42" s="382"/>
      <c r="K42" s="383"/>
      <c r="L42" s="410" t="s">
        <v>
79</v>
      </c>
      <c r="M42" s="411"/>
      <c r="N42" s="412"/>
      <c r="O42" s="377"/>
      <c r="P42" s="378"/>
      <c r="Q42" s="413" t="s">
        <v>
83</v>
      </c>
      <c r="R42" s="414"/>
      <c r="S42" s="387"/>
      <c r="T42" s="415" t="s">
        <v>
84</v>
      </c>
      <c r="U42" s="416"/>
      <c r="V42" s="417"/>
      <c r="W42" s="129"/>
      <c r="X42" s="130"/>
      <c r="Y42" s="131" t="s">
        <v>
21</v>
      </c>
      <c r="Z42" s="132"/>
      <c r="AA42" s="130"/>
      <c r="AB42" s="131" t="s">
        <v>
21</v>
      </c>
      <c r="AC42" s="154"/>
      <c r="AD42" s="154"/>
      <c r="AE42" s="154"/>
      <c r="AF42" s="130" t="s">
        <v>
21</v>
      </c>
      <c r="AG42" s="132"/>
      <c r="AH42" s="133"/>
      <c r="AI42" s="133"/>
      <c r="AJ42" s="130" t="s">
        <v>
21</v>
      </c>
      <c r="AK42" s="128"/>
    </row>
    <row r="43" spans="1:39" ht="12.6" customHeight="1">
      <c r="A43" s="32"/>
      <c r="B43" s="424" t="s">
        <v>
85</v>
      </c>
      <c r="C43" s="134"/>
      <c r="D43" s="49"/>
      <c r="E43" s="135"/>
      <c r="F43" s="136"/>
      <c r="G43" s="137" t="s">
        <v>
7</v>
      </c>
      <c r="H43" s="138"/>
      <c r="I43" s="41"/>
      <c r="J43" s="41"/>
      <c r="K43" s="137" t="s">
        <v>
86</v>
      </c>
      <c r="L43" s="41"/>
      <c r="M43" s="41"/>
      <c r="N43" s="137" t="s">
        <v>
7</v>
      </c>
      <c r="O43" s="138"/>
      <c r="P43" s="137" t="s">
        <v>
7</v>
      </c>
      <c r="Q43" s="138"/>
      <c r="R43" s="41"/>
      <c r="S43" s="387"/>
      <c r="T43" s="418"/>
      <c r="U43" s="419"/>
      <c r="V43" s="420"/>
      <c r="W43" s="139"/>
      <c r="X43" s="427">
        <v>
19085372</v>
      </c>
      <c r="Y43" s="428"/>
      <c r="AA43" s="427">
        <v>
155602</v>
      </c>
      <c r="AB43" s="428"/>
      <c r="AD43" s="429">
        <v>
28767214</v>
      </c>
      <c r="AE43" s="429"/>
      <c r="AF43" s="430"/>
      <c r="AH43" s="429">
        <v>
48008188</v>
      </c>
      <c r="AI43" s="429"/>
      <c r="AJ43" s="431"/>
      <c r="AK43" s="128"/>
    </row>
    <row r="44" spans="1:39" ht="39" customHeight="1">
      <c r="A44" s="32"/>
      <c r="B44" s="425"/>
      <c r="C44" s="347" t="s">
        <v>
87</v>
      </c>
      <c r="D44" s="332"/>
      <c r="E44" s="311">
        <v>
3391</v>
      </c>
      <c r="F44" s="312"/>
      <c r="G44" s="57"/>
      <c r="H44" s="334">
        <v>
299822</v>
      </c>
      <c r="I44" s="309"/>
      <c r="J44" s="309"/>
      <c r="K44" s="310"/>
      <c r="L44" s="311">
        <v>
135</v>
      </c>
      <c r="M44" s="312"/>
      <c r="N44" s="57"/>
      <c r="O44" s="141">
        <v>
3362</v>
      </c>
      <c r="P44" s="57"/>
      <c r="Q44" s="336">
        <v>
300545</v>
      </c>
      <c r="R44" s="325"/>
      <c r="S44" s="387"/>
      <c r="T44" s="421"/>
      <c r="U44" s="422"/>
      <c r="V44" s="423"/>
      <c r="W44" s="143"/>
      <c r="X44" s="325"/>
      <c r="Y44" s="326"/>
      <c r="Z44" s="58"/>
      <c r="AA44" s="325"/>
      <c r="AB44" s="326"/>
      <c r="AC44" s="61"/>
      <c r="AD44" s="309"/>
      <c r="AE44" s="309"/>
      <c r="AF44" s="310"/>
      <c r="AG44" s="61"/>
      <c r="AH44" s="309"/>
      <c r="AI44" s="309"/>
      <c r="AJ44" s="432"/>
      <c r="AK44" s="128"/>
      <c r="AL44" s="1"/>
      <c r="AM44" s="1"/>
    </row>
    <row r="45" spans="1:39" ht="39" customHeight="1">
      <c r="A45" s="32"/>
      <c r="B45" s="425"/>
      <c r="C45" s="144"/>
      <c r="D45" s="150" t="s">
        <v>
88</v>
      </c>
      <c r="E45" s="316">
        <v>
384</v>
      </c>
      <c r="F45" s="317"/>
      <c r="G45" s="57"/>
      <c r="H45" s="318">
        <v>
300608</v>
      </c>
      <c r="I45" s="319"/>
      <c r="J45" s="319"/>
      <c r="K45" s="320"/>
      <c r="L45" s="316">
        <v>
0</v>
      </c>
      <c r="M45" s="317"/>
      <c r="N45" s="57"/>
      <c r="O45" s="145">
        <v>
393</v>
      </c>
      <c r="P45" s="146"/>
      <c r="Q45" s="321">
        <v>
298827</v>
      </c>
      <c r="R45" s="322"/>
      <c r="S45" s="387"/>
      <c r="T45" s="349" t="s">
        <v>
89</v>
      </c>
      <c r="U45" s="352" t="s">
        <v>
90</v>
      </c>
      <c r="V45" s="353"/>
      <c r="X45" s="323">
        <v>
3623491</v>
      </c>
      <c r="Y45" s="324"/>
      <c r="AA45" s="323">
        <v>
600000</v>
      </c>
      <c r="AB45" s="324"/>
      <c r="AD45" s="307">
        <v>
4939181</v>
      </c>
      <c r="AE45" s="307"/>
      <c r="AF45" s="308"/>
      <c r="AG45" s="291">
        <f>
SUM(W45:AF46)</f>
        <v>
9162672</v>
      </c>
      <c r="AH45" s="292"/>
      <c r="AI45" s="292"/>
      <c r="AJ45" s="293"/>
      <c r="AK45" s="128"/>
    </row>
    <row r="46" spans="1:39" ht="18.75" customHeight="1">
      <c r="A46" s="32"/>
      <c r="B46" s="425"/>
      <c r="C46" s="348" t="s">
        <v>
91</v>
      </c>
      <c r="D46" s="329"/>
      <c r="E46" s="291">
        <v>
14</v>
      </c>
      <c r="F46" s="292"/>
      <c r="G46" s="148"/>
      <c r="H46" s="333">
        <v>
347636</v>
      </c>
      <c r="I46" s="307"/>
      <c r="J46" s="307"/>
      <c r="K46" s="308"/>
      <c r="L46" s="291">
        <v>
1</v>
      </c>
      <c r="M46" s="292"/>
      <c r="N46" s="148"/>
      <c r="O46" s="291">
        <v>
14</v>
      </c>
      <c r="P46" s="148"/>
      <c r="Q46" s="335">
        <v>
356248</v>
      </c>
      <c r="R46" s="323"/>
      <c r="S46" s="387"/>
      <c r="T46" s="350"/>
      <c r="U46" s="354"/>
      <c r="V46" s="355"/>
      <c r="W46" s="58"/>
      <c r="X46" s="325"/>
      <c r="Y46" s="326"/>
      <c r="Z46" s="58"/>
      <c r="AA46" s="325"/>
      <c r="AB46" s="326"/>
      <c r="AC46" s="61"/>
      <c r="AD46" s="309"/>
      <c r="AE46" s="309"/>
      <c r="AF46" s="310"/>
      <c r="AG46" s="311"/>
      <c r="AH46" s="312"/>
      <c r="AI46" s="312"/>
      <c r="AJ46" s="313"/>
      <c r="AK46" s="128"/>
    </row>
    <row r="47" spans="1:39" ht="18.75" customHeight="1">
      <c r="A47" s="32"/>
      <c r="B47" s="425"/>
      <c r="C47" s="347"/>
      <c r="D47" s="332"/>
      <c r="E47" s="311"/>
      <c r="F47" s="312"/>
      <c r="G47" s="57"/>
      <c r="H47" s="334"/>
      <c r="I47" s="309"/>
      <c r="J47" s="309"/>
      <c r="K47" s="310"/>
      <c r="L47" s="311"/>
      <c r="M47" s="312"/>
      <c r="N47" s="57"/>
      <c r="O47" s="311"/>
      <c r="P47" s="57"/>
      <c r="Q47" s="336"/>
      <c r="R47" s="325"/>
      <c r="S47" s="387"/>
      <c r="T47" s="350"/>
      <c r="U47" s="352" t="s">
        <v>
92</v>
      </c>
      <c r="V47" s="353"/>
      <c r="X47" s="323">
        <v>
2191006</v>
      </c>
      <c r="Y47" s="324"/>
      <c r="AA47" s="323">
        <v>
0</v>
      </c>
      <c r="AB47" s="324"/>
      <c r="AD47" s="307">
        <v>
1594866</v>
      </c>
      <c r="AE47" s="307"/>
      <c r="AF47" s="308"/>
      <c r="AG47" s="291">
        <f>
SUM(W47:AF48)</f>
        <v>
3785872</v>
      </c>
      <c r="AH47" s="292"/>
      <c r="AI47" s="292"/>
      <c r="AJ47" s="293"/>
      <c r="AK47" s="128"/>
    </row>
    <row r="48" spans="1:39" ht="39" customHeight="1">
      <c r="A48" s="32"/>
      <c r="B48" s="425"/>
      <c r="C48" s="314" t="s">
        <v>
93</v>
      </c>
      <c r="D48" s="315"/>
      <c r="E48" s="316">
        <v>
0</v>
      </c>
      <c r="F48" s="317"/>
      <c r="G48" s="57"/>
      <c r="H48" s="318" t="s">
        <v>
38</v>
      </c>
      <c r="I48" s="319"/>
      <c r="J48" s="319"/>
      <c r="K48" s="320"/>
      <c r="L48" s="316">
        <v>
0</v>
      </c>
      <c r="M48" s="317"/>
      <c r="N48" s="57"/>
      <c r="O48" s="145">
        <v>
0</v>
      </c>
      <c r="P48" s="146"/>
      <c r="Q48" s="321" t="s">
        <v>
38</v>
      </c>
      <c r="R48" s="322"/>
      <c r="S48" s="387"/>
      <c r="T48" s="350"/>
      <c r="U48" s="354"/>
      <c r="V48" s="355"/>
      <c r="W48" s="58"/>
      <c r="X48" s="325"/>
      <c r="Y48" s="326"/>
      <c r="Z48" s="58"/>
      <c r="AA48" s="325"/>
      <c r="AB48" s="326"/>
      <c r="AC48" s="61"/>
      <c r="AD48" s="309"/>
      <c r="AE48" s="309"/>
      <c r="AF48" s="310"/>
      <c r="AG48" s="311"/>
      <c r="AH48" s="312"/>
      <c r="AI48" s="312"/>
      <c r="AJ48" s="313"/>
      <c r="AK48" s="128"/>
    </row>
    <row r="49" spans="1:39" ht="39" customHeight="1">
      <c r="A49" s="32"/>
      <c r="B49" s="426"/>
      <c r="C49" s="314" t="s">
        <v>
94</v>
      </c>
      <c r="D49" s="315"/>
      <c r="E49" s="316">
        <f>
E44+E46+E48</f>
        <v>
3405</v>
      </c>
      <c r="F49" s="317"/>
      <c r="G49" s="57"/>
      <c r="H49" s="318">
        <v>
300018</v>
      </c>
      <c r="I49" s="319"/>
      <c r="J49" s="319"/>
      <c r="K49" s="320"/>
      <c r="L49" s="316">
        <f>
L44+L46+L48</f>
        <v>
136</v>
      </c>
      <c r="M49" s="317"/>
      <c r="N49" s="57"/>
      <c r="O49" s="151">
        <f>
O44+O46+O48</f>
        <v>
3376</v>
      </c>
      <c r="P49" s="152"/>
      <c r="Q49" s="321">
        <v>
300776</v>
      </c>
      <c r="R49" s="322"/>
      <c r="S49" s="387"/>
      <c r="T49" s="350"/>
      <c r="U49" s="337" t="s">
        <v>
95</v>
      </c>
      <c r="V49" s="338"/>
      <c r="X49" s="323">
        <v>
0</v>
      </c>
      <c r="Y49" s="324"/>
      <c r="AA49" s="323">
        <v>
0</v>
      </c>
      <c r="AB49" s="324"/>
      <c r="AD49" s="307">
        <v>
0</v>
      </c>
      <c r="AE49" s="307"/>
      <c r="AF49" s="308"/>
      <c r="AG49" s="291">
        <f>
SUM(W49:AF50)</f>
        <v>
0</v>
      </c>
      <c r="AH49" s="292"/>
      <c r="AI49" s="292"/>
      <c r="AJ49" s="293"/>
      <c r="AK49" s="128"/>
    </row>
    <row r="50" spans="1:39" ht="18.75" customHeight="1">
      <c r="A50" s="32"/>
      <c r="B50" s="327" t="s">
        <v>
96</v>
      </c>
      <c r="C50" s="328"/>
      <c r="D50" s="329"/>
      <c r="E50" s="291">
        <v>
196</v>
      </c>
      <c r="F50" s="292"/>
      <c r="G50" s="148"/>
      <c r="H50" s="333">
        <v>
297379</v>
      </c>
      <c r="I50" s="307"/>
      <c r="J50" s="307"/>
      <c r="K50" s="308"/>
      <c r="L50" s="291">
        <v>
10</v>
      </c>
      <c r="M50" s="292"/>
      <c r="N50" s="148"/>
      <c r="O50" s="291">
        <v>
194</v>
      </c>
      <c r="P50" s="148"/>
      <c r="Q50" s="335">
        <v>
292055</v>
      </c>
      <c r="R50" s="323"/>
      <c r="S50" s="387"/>
      <c r="T50" s="351"/>
      <c r="U50" s="339"/>
      <c r="V50" s="340"/>
      <c r="W50" s="58"/>
      <c r="X50" s="325"/>
      <c r="Y50" s="326"/>
      <c r="Z50" s="58"/>
      <c r="AA50" s="325"/>
      <c r="AB50" s="326"/>
      <c r="AC50" s="61"/>
      <c r="AD50" s="309"/>
      <c r="AE50" s="309"/>
      <c r="AF50" s="310"/>
      <c r="AG50" s="311"/>
      <c r="AH50" s="312"/>
      <c r="AI50" s="312"/>
      <c r="AJ50" s="313"/>
      <c r="AK50" s="128"/>
    </row>
    <row r="51" spans="1:39" ht="18.75" customHeight="1">
      <c r="A51" s="32"/>
      <c r="B51" s="330"/>
      <c r="C51" s="331"/>
      <c r="D51" s="332"/>
      <c r="E51" s="311"/>
      <c r="F51" s="312"/>
      <c r="G51" s="57"/>
      <c r="H51" s="334"/>
      <c r="I51" s="309"/>
      <c r="J51" s="309"/>
      <c r="K51" s="310"/>
      <c r="L51" s="311"/>
      <c r="M51" s="312"/>
      <c r="N51" s="57"/>
      <c r="O51" s="311"/>
      <c r="P51" s="57"/>
      <c r="Q51" s="336"/>
      <c r="R51" s="325"/>
      <c r="S51" s="387"/>
      <c r="T51" s="341" t="s">
        <v>
97</v>
      </c>
      <c r="U51" s="342"/>
      <c r="V51" s="343"/>
      <c r="W51" s="279">
        <f>
X43+X45-X47+X49</f>
        <v>
20517857</v>
      </c>
      <c r="X51" s="280"/>
      <c r="Y51" s="281"/>
      <c r="Z51" s="279">
        <f>
AA43+AA45-AA47+AA49</f>
        <v>
755602</v>
      </c>
      <c r="AA51" s="280"/>
      <c r="AB51" s="281"/>
      <c r="AC51" s="285">
        <f>
AD43+AD45-AD47+AD49</f>
        <v>
32111529</v>
      </c>
      <c r="AD51" s="286"/>
      <c r="AE51" s="286"/>
      <c r="AF51" s="287"/>
      <c r="AG51" s="291">
        <f>
AH43+AG45-AG47+AG49</f>
        <v>
53384988</v>
      </c>
      <c r="AH51" s="292"/>
      <c r="AI51" s="292"/>
      <c r="AJ51" s="293"/>
      <c r="AK51" s="128"/>
      <c r="AL51" s="1"/>
      <c r="AM51" s="1"/>
    </row>
    <row r="52" spans="1:39" ht="39.75" customHeight="1" thickBot="1">
      <c r="A52" s="32"/>
      <c r="B52" s="297" t="s">
        <v>
76</v>
      </c>
      <c r="C52" s="298"/>
      <c r="D52" s="299"/>
      <c r="E52" s="300">
        <f>
E49+E50</f>
        <v>
3601</v>
      </c>
      <c r="F52" s="301"/>
      <c r="G52" s="57"/>
      <c r="H52" s="302">
        <v>
299875</v>
      </c>
      <c r="I52" s="303"/>
      <c r="J52" s="303"/>
      <c r="K52" s="304"/>
      <c r="L52" s="300">
        <f>
L49+L50</f>
        <v>
146</v>
      </c>
      <c r="M52" s="301"/>
      <c r="N52" s="57"/>
      <c r="O52" s="155">
        <f>
O49+O50</f>
        <v>
3570</v>
      </c>
      <c r="P52" s="156"/>
      <c r="Q52" s="305">
        <v>
300302</v>
      </c>
      <c r="R52" s="306"/>
      <c r="S52" s="388"/>
      <c r="T52" s="344"/>
      <c r="U52" s="345"/>
      <c r="V52" s="346"/>
      <c r="W52" s="282"/>
      <c r="X52" s="283"/>
      <c r="Y52" s="284"/>
      <c r="Z52" s="282"/>
      <c r="AA52" s="283"/>
      <c r="AB52" s="284"/>
      <c r="AC52" s="288"/>
      <c r="AD52" s="289"/>
      <c r="AE52" s="289"/>
      <c r="AF52" s="290"/>
      <c r="AG52" s="294"/>
      <c r="AH52" s="295"/>
      <c r="AI52" s="295"/>
      <c r="AJ52" s="296"/>
      <c r="AK52" s="128"/>
    </row>
    <row r="53" spans="1:39" ht="14.25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55"/>
    </row>
    <row r="54" spans="1:39" ht="14.25">
      <c r="A54" s="161"/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</row>
    <row r="55" spans="1:39" ht="14.25">
      <c r="A55" s="161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</row>
    <row r="56" spans="1:39" ht="14.25">
      <c r="A56" s="161"/>
      <c r="B56" s="163"/>
      <c r="C56" s="163"/>
      <c r="D56" s="164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</row>
    <row r="57" spans="1:39" s="165" customFormat="1" ht="13.5">
      <c r="A57" s="161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</row>
    <row r="58" spans="1:39" ht="14.25">
      <c r="A58" s="161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</row>
  </sheetData>
  <mergeCells count="220">
    <mergeCell ref="B2:E2"/>
    <mergeCell ref="B4:I4"/>
    <mergeCell ref="J4:N4"/>
    <mergeCell ref="O4:T4"/>
    <mergeCell ref="U4:AA4"/>
    <mergeCell ref="AB4:AJ4"/>
    <mergeCell ref="B8:F8"/>
    <mergeCell ref="G8:M8"/>
    <mergeCell ref="N8:R8"/>
    <mergeCell ref="T8:X8"/>
    <mergeCell ref="Y8:AD8"/>
    <mergeCell ref="AE8:AJ8"/>
    <mergeCell ref="AG5:AH5"/>
    <mergeCell ref="B6:C6"/>
    <mergeCell ref="D6:H6"/>
    <mergeCell ref="J6:M6"/>
    <mergeCell ref="O6:S6"/>
    <mergeCell ref="U6:Z6"/>
    <mergeCell ref="AB6:AE6"/>
    <mergeCell ref="AG6:AI6"/>
    <mergeCell ref="B5:C5"/>
    <mergeCell ref="D5:H5"/>
    <mergeCell ref="J5:M5"/>
    <mergeCell ref="O5:S5"/>
    <mergeCell ref="U5:Z5"/>
    <mergeCell ref="AB5:AE5"/>
    <mergeCell ref="AH9:AJ9"/>
    <mergeCell ref="B10:E11"/>
    <mergeCell ref="F10:F11"/>
    <mergeCell ref="G10:K11"/>
    <mergeCell ref="N10:Q11"/>
    <mergeCell ref="S10:S11"/>
    <mergeCell ref="T10:X11"/>
    <mergeCell ref="Z10:AB11"/>
    <mergeCell ref="AF10:AH11"/>
    <mergeCell ref="B15:E15"/>
    <mergeCell ref="B16:E16"/>
    <mergeCell ref="F16:F17"/>
    <mergeCell ref="G16:K17"/>
    <mergeCell ref="N16:Q17"/>
    <mergeCell ref="S16:S17"/>
    <mergeCell ref="Z12:AB13"/>
    <mergeCell ref="AF12:AH13"/>
    <mergeCell ref="B14:E14"/>
    <mergeCell ref="F14:F15"/>
    <mergeCell ref="G14:K15"/>
    <mergeCell ref="N14:Q15"/>
    <mergeCell ref="S14:S15"/>
    <mergeCell ref="T14:X15"/>
    <mergeCell ref="Z14:AB15"/>
    <mergeCell ref="AF14:AH15"/>
    <mergeCell ref="B12:E13"/>
    <mergeCell ref="F12:F13"/>
    <mergeCell ref="G12:K13"/>
    <mergeCell ref="N12:Q13"/>
    <mergeCell ref="S12:S13"/>
    <mergeCell ref="T12:X13"/>
    <mergeCell ref="T16:X17"/>
    <mergeCell ref="Y16:AB17"/>
    <mergeCell ref="AE16:AH17"/>
    <mergeCell ref="B17:E17"/>
    <mergeCell ref="B18:E19"/>
    <mergeCell ref="F18:F19"/>
    <mergeCell ref="G18:K19"/>
    <mergeCell ref="N18:Q19"/>
    <mergeCell ref="S18:S19"/>
    <mergeCell ref="T18:X19"/>
    <mergeCell ref="Y18:AD19"/>
    <mergeCell ref="AE18:AJ19"/>
    <mergeCell ref="B20:E21"/>
    <mergeCell ref="F20:F21"/>
    <mergeCell ref="G20:K21"/>
    <mergeCell ref="N20:Q21"/>
    <mergeCell ref="S20:S21"/>
    <mergeCell ref="T20:X21"/>
    <mergeCell ref="Z20:AB21"/>
    <mergeCell ref="AF20:AH21"/>
    <mergeCell ref="Z22:AB23"/>
    <mergeCell ref="AF22:AH23"/>
    <mergeCell ref="B24:E25"/>
    <mergeCell ref="F24:F25"/>
    <mergeCell ref="G24:K25"/>
    <mergeCell ref="N24:Q25"/>
    <mergeCell ref="S24:S25"/>
    <mergeCell ref="T24:X25"/>
    <mergeCell ref="Z24:AB25"/>
    <mergeCell ref="AF24:AH25"/>
    <mergeCell ref="B22:E23"/>
    <mergeCell ref="F22:F23"/>
    <mergeCell ref="G22:K23"/>
    <mergeCell ref="N22:Q23"/>
    <mergeCell ref="S22:S23"/>
    <mergeCell ref="T22:X23"/>
    <mergeCell ref="Z26:AB27"/>
    <mergeCell ref="AF26:AH27"/>
    <mergeCell ref="B28:E28"/>
    <mergeCell ref="F28:F29"/>
    <mergeCell ref="G28:K29"/>
    <mergeCell ref="N28:Q29"/>
    <mergeCell ref="S28:S29"/>
    <mergeCell ref="T28:X29"/>
    <mergeCell ref="Y28:AD29"/>
    <mergeCell ref="AE28:AJ29"/>
    <mergeCell ref="B26:E27"/>
    <mergeCell ref="F26:F27"/>
    <mergeCell ref="G26:K27"/>
    <mergeCell ref="N26:Q27"/>
    <mergeCell ref="S26:S27"/>
    <mergeCell ref="T26:X27"/>
    <mergeCell ref="B29:E29"/>
    <mergeCell ref="AG30:AH30"/>
    <mergeCell ref="B31:V32"/>
    <mergeCell ref="Y31:AJ32"/>
    <mergeCell ref="B33:F33"/>
    <mergeCell ref="G33:M33"/>
    <mergeCell ref="N33:R33"/>
    <mergeCell ref="S33:X33"/>
    <mergeCell ref="Y33:AD33"/>
    <mergeCell ref="AE33:AJ33"/>
    <mergeCell ref="B34:F35"/>
    <mergeCell ref="H34:K34"/>
    <mergeCell ref="O34:Q34"/>
    <mergeCell ref="S34:X35"/>
    <mergeCell ref="Z34:AB34"/>
    <mergeCell ref="AF34:AH34"/>
    <mergeCell ref="I35:J35"/>
    <mergeCell ref="O35:Q35"/>
    <mergeCell ref="Z35:AB35"/>
    <mergeCell ref="AF35:AH35"/>
    <mergeCell ref="B36:F37"/>
    <mergeCell ref="H36:K36"/>
    <mergeCell ref="O36:Q36"/>
    <mergeCell ref="S36:X37"/>
    <mergeCell ref="Z36:AB36"/>
    <mergeCell ref="AF36:AH36"/>
    <mergeCell ref="I37:J37"/>
    <mergeCell ref="O37:Q37"/>
    <mergeCell ref="Z37:AB37"/>
    <mergeCell ref="AF37:AH37"/>
    <mergeCell ref="AG39:AJ41"/>
    <mergeCell ref="B40:D42"/>
    <mergeCell ref="E40:N40"/>
    <mergeCell ref="O40:R40"/>
    <mergeCell ref="E41:G42"/>
    <mergeCell ref="H41:K41"/>
    <mergeCell ref="L41:N41"/>
    <mergeCell ref="O41:P42"/>
    <mergeCell ref="Q41:R41"/>
    <mergeCell ref="H42:K42"/>
    <mergeCell ref="B39:R39"/>
    <mergeCell ref="S39:S52"/>
    <mergeCell ref="T39:V41"/>
    <mergeCell ref="W39:Y41"/>
    <mergeCell ref="Z39:AB41"/>
    <mergeCell ref="AC39:AF41"/>
    <mergeCell ref="L42:N42"/>
    <mergeCell ref="Q42:R42"/>
    <mergeCell ref="T42:V44"/>
    <mergeCell ref="B43:B49"/>
    <mergeCell ref="X43:Y44"/>
    <mergeCell ref="AA43:AB44"/>
    <mergeCell ref="AD43:AF44"/>
    <mergeCell ref="AH43:AJ44"/>
    <mergeCell ref="C44:D44"/>
    <mergeCell ref="E44:F44"/>
    <mergeCell ref="H44:K44"/>
    <mergeCell ref="L44:M44"/>
    <mergeCell ref="Q44:R44"/>
    <mergeCell ref="X45:Y46"/>
    <mergeCell ref="AA45:AB46"/>
    <mergeCell ref="AD45:AF46"/>
    <mergeCell ref="AG45:AJ46"/>
    <mergeCell ref="C46:D47"/>
    <mergeCell ref="E46:F47"/>
    <mergeCell ref="H46:K47"/>
    <mergeCell ref="L46:M47"/>
    <mergeCell ref="O46:O47"/>
    <mergeCell ref="Q46:R47"/>
    <mergeCell ref="E45:F45"/>
    <mergeCell ref="H45:K45"/>
    <mergeCell ref="L45:M45"/>
    <mergeCell ref="Q45:R45"/>
    <mergeCell ref="T45:T50"/>
    <mergeCell ref="U45:V46"/>
    <mergeCell ref="U47:V48"/>
    <mergeCell ref="X47:Y48"/>
    <mergeCell ref="AA47:AB48"/>
    <mergeCell ref="AD47:AF48"/>
    <mergeCell ref="AG47:AJ48"/>
    <mergeCell ref="C48:D48"/>
    <mergeCell ref="E48:F48"/>
    <mergeCell ref="H48:K48"/>
    <mergeCell ref="L48:M48"/>
    <mergeCell ref="Q48:R48"/>
    <mergeCell ref="X49:Y50"/>
    <mergeCell ref="AA49:AB50"/>
    <mergeCell ref="AD49:AF50"/>
    <mergeCell ref="AG49:AJ50"/>
    <mergeCell ref="B50:D51"/>
    <mergeCell ref="E50:F51"/>
    <mergeCell ref="H50:K51"/>
    <mergeCell ref="L50:M51"/>
    <mergeCell ref="O50:O51"/>
    <mergeCell ref="Q50:R51"/>
    <mergeCell ref="C49:D49"/>
    <mergeCell ref="E49:F49"/>
    <mergeCell ref="H49:K49"/>
    <mergeCell ref="L49:M49"/>
    <mergeCell ref="Q49:R49"/>
    <mergeCell ref="U49:V50"/>
    <mergeCell ref="T51:V52"/>
    <mergeCell ref="W51:Y52"/>
    <mergeCell ref="Z51:AB52"/>
    <mergeCell ref="AC51:AF52"/>
    <mergeCell ref="AG51:AJ52"/>
    <mergeCell ref="B52:D52"/>
    <mergeCell ref="E52:F52"/>
    <mergeCell ref="H52:K52"/>
    <mergeCell ref="L52:M52"/>
    <mergeCell ref="Q52:R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82"/>
  <sheetViews>
    <sheetView view="pageBreakPreview" zoomScale="75" zoomScaleNormal="90" zoomScaleSheetLayoutView="75" workbookViewId="0">
      <pane xSplit="3" ySplit="5" topLeftCell="D48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V13" sqref="V13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6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4" width="5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6" style="2" customWidth="1"/>
    <col min="20" max="16384" width="9" style="2"/>
  </cols>
  <sheetData>
    <row r="1" spans="1:32" ht="24" customHeight="1" thickBot="1">
      <c r="A1" s="55" t="s">
        <v>
98</v>
      </c>
      <c r="N1" s="167" t="s">
        <v>
99</v>
      </c>
      <c r="O1" s="168"/>
      <c r="P1" s="696" t="s">
        <v>
100</v>
      </c>
      <c r="Q1" s="697"/>
      <c r="R1" s="697"/>
      <c r="S1" s="7"/>
    </row>
    <row r="2" spans="1:32" ht="6" customHeight="1" thickBot="1">
      <c r="B2" s="168"/>
      <c r="C2" s="168"/>
      <c r="D2" s="168"/>
      <c r="E2" s="168"/>
      <c r="F2" s="168"/>
      <c r="G2" s="169"/>
      <c r="H2" s="169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7"/>
    </row>
    <row r="3" spans="1:32" s="172" customFormat="1" ht="27" customHeight="1">
      <c r="A3" s="170"/>
      <c r="B3" s="642" t="s">
        <v>
101</v>
      </c>
      <c r="C3" s="646"/>
      <c r="D3" s="646"/>
      <c r="E3" s="646"/>
      <c r="F3" s="698"/>
      <c r="G3" s="645" t="s">
        <v>
102</v>
      </c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99"/>
      <c r="S3" s="171"/>
    </row>
    <row r="4" spans="1:32" ht="26.25" customHeight="1">
      <c r="A4" s="173"/>
      <c r="B4" s="604" t="s">
        <v>
12</v>
      </c>
      <c r="C4" s="622"/>
      <c r="D4" s="174" t="s">
        <v>
103</v>
      </c>
      <c r="E4" s="174" t="s">
        <v>
104</v>
      </c>
      <c r="F4" s="190" t="s">
        <v>
105</v>
      </c>
      <c r="G4" s="620" t="s">
        <v>
12</v>
      </c>
      <c r="H4" s="621"/>
      <c r="I4" s="622"/>
      <c r="J4" s="623" t="s">
        <v>
103</v>
      </c>
      <c r="K4" s="605"/>
      <c r="L4" s="174" t="s">
        <v>
104</v>
      </c>
      <c r="M4" s="623" t="s">
        <v>
105</v>
      </c>
      <c r="N4" s="605"/>
      <c r="O4" s="174" t="s">
        <v>
106</v>
      </c>
      <c r="P4" s="648" t="s">
        <v>
107</v>
      </c>
      <c r="Q4" s="622"/>
      <c r="R4" s="175" t="s">
        <v>
48</v>
      </c>
      <c r="S4" s="176"/>
    </row>
    <row r="5" spans="1:32" s="186" customFormat="1" ht="12" customHeight="1">
      <c r="A5" s="177"/>
      <c r="B5" s="178"/>
      <c r="C5" s="179"/>
      <c r="D5" s="180" t="s">
        <v>
20</v>
      </c>
      <c r="E5" s="180" t="s">
        <v>
22</v>
      </c>
      <c r="F5" s="181" t="s">
        <v>
22</v>
      </c>
      <c r="G5" s="182"/>
      <c r="H5" s="179"/>
      <c r="I5" s="183"/>
      <c r="J5" s="686" t="s">
        <v>
21</v>
      </c>
      <c r="K5" s="687"/>
      <c r="L5" s="180" t="s">
        <v>
22</v>
      </c>
      <c r="M5" s="686" t="s">
        <v>
22</v>
      </c>
      <c r="N5" s="688"/>
      <c r="O5" s="180" t="s">
        <v>
20</v>
      </c>
      <c r="P5" s="686" t="s">
        <v>
21</v>
      </c>
      <c r="Q5" s="688"/>
      <c r="R5" s="184" t="s">
        <v>
22</v>
      </c>
      <c r="S5" s="185"/>
    </row>
    <row r="6" spans="1:32" ht="21" customHeight="1">
      <c r="A6" s="173"/>
      <c r="B6" s="689" t="s">
        <v>
108</v>
      </c>
      <c r="C6" s="690"/>
      <c r="D6" s="187">
        <v>
45655679</v>
      </c>
      <c r="E6" s="188">
        <f t="shared" ref="E6:E32" si="0">
ROUND(D6/$D$32*100,1)</f>
        <v>
21.5</v>
      </c>
      <c r="F6" s="189">
        <v>
1.5</v>
      </c>
      <c r="G6" s="580" t="s">
        <v>
109</v>
      </c>
      <c r="H6" s="691"/>
      <c r="I6" s="638"/>
      <c r="J6" s="692">
        <v>
32084881</v>
      </c>
      <c r="K6" s="693"/>
      <c r="L6" s="191">
        <f t="shared" ref="L6:L29" si="1">
ROUND(J6/$J$32*100,1)</f>
        <v>
15.5</v>
      </c>
      <c r="M6" s="694">
        <v>
-1.6</v>
      </c>
      <c r="N6" s="695"/>
      <c r="O6" s="187">
        <v>
30497075</v>
      </c>
      <c r="P6" s="692">
        <v>
29874156</v>
      </c>
      <c r="Q6" s="693"/>
      <c r="R6" s="192">
        <f t="shared" ref="R6:R16" si="2">
ROUND(P6/$P$27*100,1)</f>
        <v>
23.5</v>
      </c>
      <c r="S6" s="55"/>
      <c r="AF6" s="2" t="e">
        <v>
#REF!</v>
      </c>
    </row>
    <row r="7" spans="1:32" ht="21.95" customHeight="1">
      <c r="A7" s="173"/>
      <c r="B7" s="651" t="s">
        <v>
110</v>
      </c>
      <c r="C7" s="666"/>
      <c r="D7" s="187">
        <v>
775924</v>
      </c>
      <c r="E7" s="193">
        <f t="shared" si="0"/>
        <v>
0.4</v>
      </c>
      <c r="F7" s="189">
        <v>
-0.5</v>
      </c>
      <c r="G7" s="194" t="s">
        <v>
111</v>
      </c>
      <c r="H7" s="684" t="s">
        <v>
112</v>
      </c>
      <c r="I7" s="685"/>
      <c r="J7" s="667">
        <v>
22070574</v>
      </c>
      <c r="K7" s="668"/>
      <c r="L7" s="191">
        <f t="shared" si="1"/>
        <v>
10.7</v>
      </c>
      <c r="M7" s="633">
        <v>
-0.3</v>
      </c>
      <c r="N7" s="669"/>
      <c r="O7" s="187">
        <v>
21051697</v>
      </c>
      <c r="P7" s="667">
        <v>
21051697</v>
      </c>
      <c r="Q7" s="668"/>
      <c r="R7" s="196">
        <f t="shared" si="2"/>
        <v>
16.5</v>
      </c>
      <c r="S7" s="55"/>
    </row>
    <row r="8" spans="1:32" ht="21.95" customHeight="1">
      <c r="A8" s="173"/>
      <c r="B8" s="651" t="s">
        <v>
113</v>
      </c>
      <c r="C8" s="666"/>
      <c r="D8" s="187">
        <v>
172829</v>
      </c>
      <c r="E8" s="193">
        <f t="shared" si="0"/>
        <v>
0.1</v>
      </c>
      <c r="F8" s="189">
        <v>
6.5</v>
      </c>
      <c r="G8" s="197"/>
      <c r="H8" s="684" t="s">
        <v>
114</v>
      </c>
      <c r="I8" s="601"/>
      <c r="J8" s="667">
        <v>
2366977</v>
      </c>
      <c r="K8" s="668"/>
      <c r="L8" s="191">
        <f t="shared" si="1"/>
        <v>
1.1000000000000001</v>
      </c>
      <c r="M8" s="633">
        <v>
-20.5</v>
      </c>
      <c r="N8" s="669"/>
      <c r="O8" s="187">
        <v>
2366977</v>
      </c>
      <c r="P8" s="667">
        <v>
1745048</v>
      </c>
      <c r="Q8" s="668"/>
      <c r="R8" s="196">
        <f t="shared" si="2"/>
        <v>
1.4</v>
      </c>
      <c r="S8" s="55"/>
    </row>
    <row r="9" spans="1:32" ht="21.95" customHeight="1">
      <c r="A9" s="173"/>
      <c r="B9" s="651" t="s">
        <v>
115</v>
      </c>
      <c r="C9" s="666"/>
      <c r="D9" s="187">
        <v>
712141</v>
      </c>
      <c r="E9" s="193">
        <f t="shared" si="0"/>
        <v>
0.3</v>
      </c>
      <c r="F9" s="189">
        <v>
34.5</v>
      </c>
      <c r="G9" s="620" t="s">
        <v>
116</v>
      </c>
      <c r="H9" s="621"/>
      <c r="I9" s="622"/>
      <c r="J9" s="667">
        <v>
81916538</v>
      </c>
      <c r="K9" s="668"/>
      <c r="L9" s="191">
        <f t="shared" si="1"/>
        <v>
39.5</v>
      </c>
      <c r="M9" s="633">
        <v>
3.2</v>
      </c>
      <c r="N9" s="669"/>
      <c r="O9" s="187">
        <v>
28881015</v>
      </c>
      <c r="P9" s="667">
        <v>
28880884</v>
      </c>
      <c r="Q9" s="668"/>
      <c r="R9" s="196">
        <f t="shared" si="2"/>
        <v>
22.7</v>
      </c>
      <c r="S9" s="55"/>
    </row>
    <row r="10" spans="1:32" ht="28.5" customHeight="1">
      <c r="A10" s="173"/>
      <c r="B10" s="678" t="s">
        <v>
117</v>
      </c>
      <c r="C10" s="679"/>
      <c r="D10" s="187">
        <v>
714354</v>
      </c>
      <c r="E10" s="193">
        <f t="shared" si="0"/>
        <v>
0.3</v>
      </c>
      <c r="F10" s="189">
        <v>
132.1</v>
      </c>
      <c r="G10" s="620" t="s">
        <v>
118</v>
      </c>
      <c r="H10" s="621"/>
      <c r="I10" s="622"/>
      <c r="J10" s="667">
        <v>
4129808</v>
      </c>
      <c r="K10" s="668"/>
      <c r="L10" s="191">
        <f t="shared" si="1"/>
        <v>
2</v>
      </c>
      <c r="M10" s="633">
        <v>
9.6999999999999993</v>
      </c>
      <c r="N10" s="669"/>
      <c r="O10" s="187">
        <v>
4129808</v>
      </c>
      <c r="P10" s="667">
        <v>
4129808</v>
      </c>
      <c r="Q10" s="668"/>
      <c r="R10" s="196">
        <f t="shared" si="2"/>
        <v>
3.2</v>
      </c>
      <c r="S10" s="55"/>
    </row>
    <row r="11" spans="1:32" ht="21.95" customHeight="1">
      <c r="A11" s="173"/>
      <c r="B11" s="680" t="s">
        <v>
119</v>
      </c>
      <c r="C11" s="681"/>
      <c r="D11" s="187">
        <v>
11607191</v>
      </c>
      <c r="E11" s="193">
        <f t="shared" si="0"/>
        <v>
5.5</v>
      </c>
      <c r="F11" s="189">
        <v>
3.3</v>
      </c>
      <c r="G11" s="198"/>
      <c r="H11" s="683" t="s">
        <v>
120</v>
      </c>
      <c r="I11" s="601"/>
      <c r="J11" s="667">
        <v>
4129808</v>
      </c>
      <c r="K11" s="668"/>
      <c r="L11" s="191">
        <f t="shared" si="1"/>
        <v>
2</v>
      </c>
      <c r="M11" s="633">
        <v>
9.6999999999999993</v>
      </c>
      <c r="N11" s="669"/>
      <c r="O11" s="187">
        <v>
4129808</v>
      </c>
      <c r="P11" s="667">
        <v>
4129808</v>
      </c>
      <c r="Q11" s="668"/>
      <c r="R11" s="196">
        <f t="shared" si="2"/>
        <v>
3.2</v>
      </c>
      <c r="S11" s="55"/>
    </row>
    <row r="12" spans="1:32" ht="21.95" customHeight="1">
      <c r="A12" s="173"/>
      <c r="B12" s="680" t="s">
        <v>
121</v>
      </c>
      <c r="C12" s="681"/>
      <c r="D12" s="187">
        <v>
4176</v>
      </c>
      <c r="E12" s="199">
        <f t="shared" si="0"/>
        <v>
0</v>
      </c>
      <c r="F12" s="189">
        <v>
-5.7</v>
      </c>
      <c r="G12" s="197" t="s">
        <v>
111</v>
      </c>
      <c r="H12" s="683" t="s">
        <v>
122</v>
      </c>
      <c r="I12" s="601"/>
      <c r="J12" s="667">
        <v>
0</v>
      </c>
      <c r="K12" s="668"/>
      <c r="L12" s="191">
        <f t="shared" si="1"/>
        <v>
0</v>
      </c>
      <c r="M12" s="633" t="s">
        <v>
38</v>
      </c>
      <c r="N12" s="669"/>
      <c r="O12" s="187">
        <v>
0</v>
      </c>
      <c r="P12" s="667">
        <v>
0</v>
      </c>
      <c r="Q12" s="668"/>
      <c r="R12" s="196">
        <f t="shared" si="2"/>
        <v>
0</v>
      </c>
      <c r="S12" s="55"/>
    </row>
    <row r="13" spans="1:32" ht="21.95" customHeight="1">
      <c r="A13" s="173"/>
      <c r="B13" s="680" t="s">
        <v>
123</v>
      </c>
      <c r="C13" s="681"/>
      <c r="D13" s="187">
        <v>
444911</v>
      </c>
      <c r="E13" s="200">
        <f t="shared" si="0"/>
        <v>
0.2</v>
      </c>
      <c r="F13" s="189">
        <v>
25.4</v>
      </c>
      <c r="G13" s="620" t="s">
        <v>
124</v>
      </c>
      <c r="H13" s="621"/>
      <c r="I13" s="622"/>
      <c r="J13" s="667">
        <f>
J6+J9+J10</f>
        <v>
118131227</v>
      </c>
      <c r="K13" s="668"/>
      <c r="L13" s="191">
        <f t="shared" si="1"/>
        <v>
57</v>
      </c>
      <c r="M13" s="633">
        <v>
2</v>
      </c>
      <c r="N13" s="669"/>
      <c r="O13" s="201">
        <f>
O6+O9+O10</f>
        <v>
63507898</v>
      </c>
      <c r="P13" s="667">
        <f>
P6+P9+P10</f>
        <v>
62884848</v>
      </c>
      <c r="Q13" s="668"/>
      <c r="R13" s="196">
        <f t="shared" si="2"/>
        <v>
49.4</v>
      </c>
      <c r="S13" s="55"/>
    </row>
    <row r="14" spans="1:32" ht="21.95" customHeight="1">
      <c r="A14" s="173"/>
      <c r="B14" s="682" t="s">
        <v>
125</v>
      </c>
      <c r="C14" s="652"/>
      <c r="D14" s="187">
        <v>
363319</v>
      </c>
      <c r="E14" s="199">
        <f t="shared" si="0"/>
        <v>
0.2</v>
      </c>
      <c r="F14" s="189">
        <v>
1.9</v>
      </c>
      <c r="G14" s="620" t="s">
        <v>
126</v>
      </c>
      <c r="H14" s="671"/>
      <c r="I14" s="605"/>
      <c r="J14" s="667">
        <v>
34329273</v>
      </c>
      <c r="K14" s="668"/>
      <c r="L14" s="191">
        <f t="shared" si="1"/>
        <v>
16.600000000000001</v>
      </c>
      <c r="M14" s="633">
        <v>
-1.2</v>
      </c>
      <c r="N14" s="669"/>
      <c r="O14" s="187">
        <v>
28731482</v>
      </c>
      <c r="P14" s="667">
        <v>
26252935</v>
      </c>
      <c r="Q14" s="668"/>
      <c r="R14" s="202">
        <f t="shared" si="2"/>
        <v>
20.6</v>
      </c>
      <c r="S14" s="55"/>
    </row>
    <row r="15" spans="1:32" ht="21.95" customHeight="1">
      <c r="A15" s="173"/>
      <c r="B15" s="651" t="s">
        <v>
127</v>
      </c>
      <c r="C15" s="666"/>
      <c r="D15" s="187">
        <v>
66443117</v>
      </c>
      <c r="E15" s="193">
        <f t="shared" si="0"/>
        <v>
31.2</v>
      </c>
      <c r="F15" s="189">
        <v>
-1.9</v>
      </c>
      <c r="G15" s="620" t="s">
        <v>
128</v>
      </c>
      <c r="H15" s="671"/>
      <c r="I15" s="605"/>
      <c r="J15" s="667">
        <v>
1020356</v>
      </c>
      <c r="K15" s="668"/>
      <c r="L15" s="191">
        <f t="shared" si="1"/>
        <v>
0.5</v>
      </c>
      <c r="M15" s="633">
        <v>
1.4</v>
      </c>
      <c r="N15" s="669"/>
      <c r="O15" s="187">
        <v>
960973</v>
      </c>
      <c r="P15" s="667">
        <v>
922576</v>
      </c>
      <c r="Q15" s="668"/>
      <c r="R15" s="196">
        <f t="shared" si="2"/>
        <v>
0.7</v>
      </c>
      <c r="S15" s="55"/>
    </row>
    <row r="16" spans="1:32" ht="21.95" customHeight="1">
      <c r="A16" s="173"/>
      <c r="B16" s="203"/>
      <c r="C16" s="204" t="s">
        <v>
129</v>
      </c>
      <c r="D16" s="187">
        <v>
65031649</v>
      </c>
      <c r="E16" s="193">
        <f t="shared" si="0"/>
        <v>
30.6</v>
      </c>
      <c r="F16" s="189">
        <v>
-1.3</v>
      </c>
      <c r="G16" s="620" t="s">
        <v>
130</v>
      </c>
      <c r="H16" s="671"/>
      <c r="I16" s="605"/>
      <c r="J16" s="667">
        <v>
7838638</v>
      </c>
      <c r="K16" s="668"/>
      <c r="L16" s="191">
        <f t="shared" si="1"/>
        <v>
3.8</v>
      </c>
      <c r="M16" s="633">
        <v>
5.7</v>
      </c>
      <c r="N16" s="669"/>
      <c r="O16" s="187">
        <v>
5840158</v>
      </c>
      <c r="P16" s="667">
        <v>
4096838</v>
      </c>
      <c r="Q16" s="668"/>
      <c r="R16" s="196">
        <f t="shared" si="2"/>
        <v>
3.2</v>
      </c>
      <c r="S16" s="55"/>
    </row>
    <row r="17" spans="1:20" ht="21.95" customHeight="1">
      <c r="A17" s="173"/>
      <c r="B17" s="205"/>
      <c r="C17" s="204" t="s">
        <v>
131</v>
      </c>
      <c r="D17" s="187">
        <v>
1411468</v>
      </c>
      <c r="E17" s="193">
        <f t="shared" si="0"/>
        <v>
0.7</v>
      </c>
      <c r="F17" s="189">
        <v>
-24.4</v>
      </c>
      <c r="G17" s="620" t="s">
        <v>
46</v>
      </c>
      <c r="H17" s="671"/>
      <c r="I17" s="605"/>
      <c r="J17" s="667">
        <v>
9162672</v>
      </c>
      <c r="K17" s="668"/>
      <c r="L17" s="191">
        <f t="shared" si="1"/>
        <v>
4.4000000000000004</v>
      </c>
      <c r="M17" s="633">
        <v>
64.3</v>
      </c>
      <c r="N17" s="669"/>
      <c r="O17" s="187">
        <v>
9116467</v>
      </c>
      <c r="P17" s="672"/>
      <c r="Q17" s="673"/>
      <c r="R17" s="674"/>
      <c r="S17" s="55"/>
    </row>
    <row r="18" spans="1:20" ht="28.5" customHeight="1">
      <c r="A18" s="173"/>
      <c r="B18" s="678" t="s">
        <v>
132</v>
      </c>
      <c r="C18" s="679"/>
      <c r="D18" s="187">
        <v>
54052</v>
      </c>
      <c r="E18" s="193">
        <f t="shared" si="0"/>
        <v>
0</v>
      </c>
      <c r="F18" s="189">
        <v>
-3.4</v>
      </c>
      <c r="G18" s="620" t="s">
        <v>
133</v>
      </c>
      <c r="H18" s="671"/>
      <c r="I18" s="605"/>
      <c r="J18" s="667">
        <v>
0</v>
      </c>
      <c r="K18" s="668"/>
      <c r="L18" s="191">
        <f t="shared" si="1"/>
        <v>
0</v>
      </c>
      <c r="M18" s="633" t="s">
        <v>
38</v>
      </c>
      <c r="N18" s="669"/>
      <c r="O18" s="187">
        <v>
0</v>
      </c>
      <c r="P18" s="675"/>
      <c r="Q18" s="676"/>
      <c r="R18" s="677"/>
      <c r="S18" s="55"/>
    </row>
    <row r="19" spans="1:20" ht="21.95" customHeight="1">
      <c r="A19" s="206" t="s">
        <v>
134</v>
      </c>
      <c r="B19" s="651" t="s">
        <v>
135</v>
      </c>
      <c r="C19" s="666"/>
      <c r="D19" s="201">
        <f>
SUM(D6:D15)+D18</f>
        <v>
126947693</v>
      </c>
      <c r="E19" s="193">
        <f t="shared" si="0"/>
        <v>
59.7</v>
      </c>
      <c r="F19" s="189">
        <v>
0.4</v>
      </c>
      <c r="G19" s="620" t="s">
        <v>
136</v>
      </c>
      <c r="H19" s="671"/>
      <c r="I19" s="605"/>
      <c r="J19" s="667">
        <v>
93954</v>
      </c>
      <c r="K19" s="668"/>
      <c r="L19" s="191">
        <f t="shared" si="1"/>
        <v>
0</v>
      </c>
      <c r="M19" s="633">
        <v>
-54.3</v>
      </c>
      <c r="N19" s="669"/>
      <c r="O19" s="187">
        <v>
78653</v>
      </c>
      <c r="P19" s="667">
        <v>
0</v>
      </c>
      <c r="Q19" s="668"/>
      <c r="R19" s="196">
        <f>
ROUND(P19/$P$27*100,1)</f>
        <v>
0</v>
      </c>
      <c r="S19" s="55"/>
    </row>
    <row r="20" spans="1:20" ht="21.95" customHeight="1">
      <c r="A20" s="173"/>
      <c r="B20" s="651" t="s">
        <v>
137</v>
      </c>
      <c r="C20" s="666"/>
      <c r="D20" s="187">
        <v>
3316388</v>
      </c>
      <c r="E20" s="199">
        <f t="shared" si="0"/>
        <v>
1.6</v>
      </c>
      <c r="F20" s="189">
        <v>
8.4</v>
      </c>
      <c r="G20" s="620" t="s">
        <v>
138</v>
      </c>
      <c r="H20" s="671"/>
      <c r="I20" s="605"/>
      <c r="J20" s="667">
        <v>
19785380</v>
      </c>
      <c r="K20" s="668"/>
      <c r="L20" s="191">
        <f t="shared" si="1"/>
        <v>
9.5</v>
      </c>
      <c r="M20" s="633">
        <v>
-6.1</v>
      </c>
      <c r="N20" s="669"/>
      <c r="O20" s="187">
        <v>
16966400</v>
      </c>
      <c r="P20" s="667">
        <v>
12597116</v>
      </c>
      <c r="Q20" s="668"/>
      <c r="R20" s="196">
        <f>
ROUND(P20/$P$27*100,1)</f>
        <v>
9.9</v>
      </c>
      <c r="S20" s="55"/>
    </row>
    <row r="21" spans="1:20" ht="21.95" customHeight="1">
      <c r="A21" s="173"/>
      <c r="B21" s="651" t="s">
        <v>
139</v>
      </c>
      <c r="C21" s="666"/>
      <c r="D21" s="187">
        <v>
3820003</v>
      </c>
      <c r="E21" s="193">
        <f t="shared" si="0"/>
        <v>
1.8</v>
      </c>
      <c r="F21" s="189">
        <v>
1.9</v>
      </c>
      <c r="G21" s="620" t="s">
        <v>
140</v>
      </c>
      <c r="H21" s="671"/>
      <c r="I21" s="605"/>
      <c r="J21" s="667">
        <v>
0</v>
      </c>
      <c r="K21" s="668"/>
      <c r="L21" s="191">
        <f t="shared" si="1"/>
        <v>
0</v>
      </c>
      <c r="M21" s="633" t="s">
        <v>
38</v>
      </c>
      <c r="N21" s="669"/>
      <c r="O21" s="187">
        <v>
0</v>
      </c>
      <c r="P21" s="667">
        <v>
0</v>
      </c>
      <c r="Q21" s="668"/>
      <c r="R21" s="196">
        <f>
ROUND(P21/$P$27*100,1)</f>
        <v>
0</v>
      </c>
      <c r="S21" s="55"/>
    </row>
    <row r="22" spans="1:20" ht="21.95" customHeight="1">
      <c r="A22" s="173"/>
      <c r="B22" s="651" t="s">
        <v>
141</v>
      </c>
      <c r="C22" s="666"/>
      <c r="D22" s="187">
        <v>
815108</v>
      </c>
      <c r="E22" s="193">
        <f t="shared" si="0"/>
        <v>
0.4</v>
      </c>
      <c r="F22" s="189">
        <v>
5.3</v>
      </c>
      <c r="G22" s="620" t="s">
        <v>
142</v>
      </c>
      <c r="H22" s="671"/>
      <c r="I22" s="605"/>
      <c r="J22" s="667">
        <f>
SUM(J14:K21)</f>
        <v>
72230273</v>
      </c>
      <c r="K22" s="668"/>
      <c r="L22" s="191">
        <f t="shared" si="1"/>
        <v>
34.9</v>
      </c>
      <c r="M22" s="633">
        <v>
3.1</v>
      </c>
      <c r="N22" s="669"/>
      <c r="O22" s="207">
        <f>
SUM(O14:O21)</f>
        <v>
61694133</v>
      </c>
      <c r="P22" s="667">
        <f>
SUM(P14:Q21)</f>
        <v>
43869465</v>
      </c>
      <c r="Q22" s="668"/>
      <c r="R22" s="196">
        <f>
ROUND(P22/$P$27*100,1)</f>
        <v>
34.4</v>
      </c>
      <c r="S22" s="55"/>
    </row>
    <row r="23" spans="1:20" ht="21.95" customHeight="1">
      <c r="A23" s="173"/>
      <c r="B23" s="651" t="s">
        <v>
143</v>
      </c>
      <c r="C23" s="666"/>
      <c r="D23" s="187">
        <v>
45735382</v>
      </c>
      <c r="E23" s="193">
        <f t="shared" si="0"/>
        <v>
21.5</v>
      </c>
      <c r="F23" s="189">
        <v>
1.4</v>
      </c>
      <c r="G23" s="620" t="s">
        <v>
144</v>
      </c>
      <c r="H23" s="671"/>
      <c r="I23" s="605"/>
      <c r="J23" s="667">
        <v>
16828192</v>
      </c>
      <c r="K23" s="668"/>
      <c r="L23" s="191">
        <f>
ROUND(J23/$J$32*100,1)</f>
        <v>
8.1</v>
      </c>
      <c r="M23" s="633">
        <v>
15</v>
      </c>
      <c r="N23" s="669"/>
      <c r="O23" s="187">
        <v>
6355040</v>
      </c>
      <c r="P23" s="208" t="s">
        <v>
145</v>
      </c>
      <c r="Q23" s="209"/>
      <c r="R23" s="210"/>
      <c r="S23" s="55"/>
    </row>
    <row r="24" spans="1:20" ht="21.95" customHeight="1">
      <c r="A24" s="173"/>
      <c r="B24" s="651" t="s">
        <v>
146</v>
      </c>
      <c r="C24" s="666"/>
      <c r="D24" s="187">
        <v>
14323371</v>
      </c>
      <c r="E24" s="193">
        <f t="shared" si="0"/>
        <v>
6.7</v>
      </c>
      <c r="F24" s="189">
        <v>
9.5</v>
      </c>
      <c r="G24" s="194"/>
      <c r="H24" s="211"/>
      <c r="I24" s="212" t="s">
        <v>
147</v>
      </c>
      <c r="J24" s="667">
        <v>
1374011</v>
      </c>
      <c r="K24" s="668"/>
      <c r="L24" s="191">
        <f t="shared" si="1"/>
        <v>
0.7</v>
      </c>
      <c r="M24" s="633">
        <v>
-48.7</v>
      </c>
      <c r="N24" s="669"/>
      <c r="O24" s="187">
        <v>
228666</v>
      </c>
      <c r="P24" s="213" t="s">
        <v>
148</v>
      </c>
      <c r="Q24" s="214"/>
      <c r="R24" s="173"/>
      <c r="S24" s="55"/>
    </row>
    <row r="25" spans="1:20" ht="21.95" customHeight="1">
      <c r="A25" s="173"/>
      <c r="B25" s="651" t="s">
        <v>
149</v>
      </c>
      <c r="C25" s="666"/>
      <c r="D25" s="187">
        <v>
197626</v>
      </c>
      <c r="E25" s="193">
        <f t="shared" si="0"/>
        <v>
0.1</v>
      </c>
      <c r="F25" s="189">
        <v>
22.1</v>
      </c>
      <c r="G25" s="215"/>
      <c r="H25" s="216"/>
      <c r="I25" s="217" t="s">
        <v>
150</v>
      </c>
      <c r="J25" s="667">
        <v>
15454181</v>
      </c>
      <c r="K25" s="668"/>
      <c r="L25" s="191">
        <f t="shared" si="1"/>
        <v>
7.5</v>
      </c>
      <c r="M25" s="633">
        <v>
29.2</v>
      </c>
      <c r="N25" s="669"/>
      <c r="O25" s="187">
        <v>
6126374</v>
      </c>
      <c r="P25" s="653">
        <v>
106754313</v>
      </c>
      <c r="Q25" s="670"/>
      <c r="R25" s="173" t="s">
        <v>
20</v>
      </c>
      <c r="S25" s="55"/>
    </row>
    <row r="26" spans="1:20" ht="21.95" customHeight="1">
      <c r="A26" s="173"/>
      <c r="B26" s="651" t="s">
        <v>
151</v>
      </c>
      <c r="C26" s="666"/>
      <c r="D26" s="187">
        <v>
40424</v>
      </c>
      <c r="E26" s="193">
        <f t="shared" si="0"/>
        <v>
0</v>
      </c>
      <c r="F26" s="189">
        <v>
-22.8</v>
      </c>
      <c r="G26" s="218"/>
      <c r="H26" s="219" t="s">
        <v>
152</v>
      </c>
      <c r="I26" s="220"/>
      <c r="J26" s="667">
        <v>
716944</v>
      </c>
      <c r="K26" s="668"/>
      <c r="L26" s="191">
        <f t="shared" si="1"/>
        <v>
0.3</v>
      </c>
      <c r="M26" s="633">
        <v>
6.5</v>
      </c>
      <c r="N26" s="669"/>
      <c r="O26" s="187">
        <v>
665563</v>
      </c>
      <c r="P26" s="221" t="s">
        <v>
153</v>
      </c>
      <c r="Q26" s="7"/>
      <c r="R26" s="173"/>
      <c r="S26" s="55"/>
      <c r="T26" s="1"/>
    </row>
    <row r="27" spans="1:20" ht="21.95" customHeight="1">
      <c r="A27" s="173"/>
      <c r="B27" s="651" t="s">
        <v>
154</v>
      </c>
      <c r="C27" s="666"/>
      <c r="D27" s="187">
        <v>
4332219</v>
      </c>
      <c r="E27" s="200">
        <f t="shared" si="0"/>
        <v>
2</v>
      </c>
      <c r="F27" s="189">
        <v>
52.7</v>
      </c>
      <c r="G27" s="620" t="s">
        <v>
155</v>
      </c>
      <c r="H27" s="671"/>
      <c r="I27" s="605"/>
      <c r="J27" s="667">
        <v>
0</v>
      </c>
      <c r="K27" s="668"/>
      <c r="L27" s="191">
        <f t="shared" si="1"/>
        <v>
0</v>
      </c>
      <c r="M27" s="633" t="s">
        <v>
38</v>
      </c>
      <c r="N27" s="669"/>
      <c r="O27" s="187">
        <v>
0</v>
      </c>
      <c r="P27" s="653">
        <v>
127346337</v>
      </c>
      <c r="Q27" s="670"/>
      <c r="R27" s="173" t="s">
        <v>
20</v>
      </c>
      <c r="S27" s="55"/>
      <c r="T27" s="229"/>
    </row>
    <row r="28" spans="1:20" ht="21.95" customHeight="1">
      <c r="A28" s="173"/>
      <c r="B28" s="651" t="s">
        <v>
156</v>
      </c>
      <c r="C28" s="666"/>
      <c r="D28" s="187">
        <v>
4329975</v>
      </c>
      <c r="E28" s="193">
        <f t="shared" si="0"/>
        <v>
2</v>
      </c>
      <c r="F28" s="189">
        <v>
3.9</v>
      </c>
      <c r="G28" s="620" t="s">
        <v>
157</v>
      </c>
      <c r="H28" s="621"/>
      <c r="I28" s="622"/>
      <c r="J28" s="667">
        <v>
0</v>
      </c>
      <c r="K28" s="668"/>
      <c r="L28" s="191">
        <f t="shared" si="1"/>
        <v>
0</v>
      </c>
      <c r="M28" s="633" t="s">
        <v>
38</v>
      </c>
      <c r="N28" s="669"/>
      <c r="O28" s="187">
        <v>
0</v>
      </c>
      <c r="P28" s="222"/>
      <c r="Q28" s="7"/>
      <c r="R28" s="223"/>
      <c r="S28" s="55"/>
      <c r="T28" s="214"/>
    </row>
    <row r="29" spans="1:20" ht="21.95" customHeight="1">
      <c r="A29" s="173"/>
      <c r="B29" s="651" t="s">
        <v>
158</v>
      </c>
      <c r="C29" s="666"/>
      <c r="D29" s="187">
        <v>
6612654</v>
      </c>
      <c r="E29" s="193">
        <f t="shared" si="0"/>
        <v>
3.1</v>
      </c>
      <c r="F29" s="189">
        <v>
181.7</v>
      </c>
      <c r="G29" s="620" t="s">
        <v>
159</v>
      </c>
      <c r="H29" s="621"/>
      <c r="I29" s="622"/>
      <c r="J29" s="667">
        <f>
J23+J27+J28</f>
        <v>
16828192</v>
      </c>
      <c r="K29" s="668"/>
      <c r="L29" s="191">
        <f t="shared" si="1"/>
        <v>
8.1</v>
      </c>
      <c r="M29" s="633">
        <v>
15</v>
      </c>
      <c r="N29" s="669"/>
      <c r="O29" s="207">
        <f>
O23+O27+O28</f>
        <v>
6355040</v>
      </c>
      <c r="P29" s="653"/>
      <c r="Q29" s="670"/>
      <c r="R29" s="173"/>
      <c r="S29" s="55"/>
      <c r="T29" s="214"/>
    </row>
    <row r="30" spans="1:20" ht="21.95" customHeight="1">
      <c r="A30" s="173"/>
      <c r="B30" s="651" t="s">
        <v>
160</v>
      </c>
      <c r="C30" s="666"/>
      <c r="D30" s="187">
        <v>
2297000</v>
      </c>
      <c r="E30" s="193">
        <f t="shared" si="0"/>
        <v>
1.1000000000000001</v>
      </c>
      <c r="F30" s="189">
        <v>
-23</v>
      </c>
      <c r="G30" s="2"/>
      <c r="H30" s="2"/>
      <c r="M30" s="224"/>
      <c r="N30" s="224"/>
      <c r="O30" s="225"/>
      <c r="P30" s="226"/>
      <c r="R30" s="173"/>
      <c r="S30" s="55"/>
      <c r="T30" s="227"/>
    </row>
    <row r="31" spans="1:20" ht="21.95" customHeight="1">
      <c r="A31" s="173"/>
      <c r="B31" s="651" t="s">
        <v>
161</v>
      </c>
      <c r="C31" s="652"/>
      <c r="D31" s="187">
        <f>
SUM(D20:D30)</f>
        <v>
85820150</v>
      </c>
      <c r="E31" s="200">
        <f t="shared" si="0"/>
        <v>
40.299999999999997</v>
      </c>
      <c r="F31" s="189">
        <v>
9.6</v>
      </c>
      <c r="G31" s="2"/>
      <c r="H31" s="2"/>
      <c r="M31" s="224"/>
      <c r="N31" s="224"/>
      <c r="O31" s="228"/>
      <c r="P31" s="653"/>
      <c r="Q31" s="654"/>
      <c r="R31" s="173"/>
      <c r="S31" s="55"/>
    </row>
    <row r="32" spans="1:20" ht="21.95" customHeight="1" thickBot="1">
      <c r="A32" s="173"/>
      <c r="B32" s="655" t="s">
        <v>
76</v>
      </c>
      <c r="C32" s="656"/>
      <c r="D32" s="230">
        <f>
D19+D31</f>
        <v>
212767843</v>
      </c>
      <c r="E32" s="231">
        <f t="shared" si="0"/>
        <v>
100</v>
      </c>
      <c r="F32" s="189">
        <v>
3.9</v>
      </c>
      <c r="G32" s="657" t="s">
        <v>
76</v>
      </c>
      <c r="H32" s="658"/>
      <c r="I32" s="659"/>
      <c r="J32" s="660">
        <f>
J13+J22+J29</f>
        <v>
207189692</v>
      </c>
      <c r="K32" s="661"/>
      <c r="L32" s="232">
        <f>
ROUND(J32/$J$32*100,1)</f>
        <v>
100</v>
      </c>
      <c r="M32" s="662">
        <v>
3.3</v>
      </c>
      <c r="N32" s="663"/>
      <c r="O32" s="233">
        <f>
O13+O22+O29</f>
        <v>
131557071</v>
      </c>
      <c r="P32" s="664"/>
      <c r="Q32" s="665"/>
      <c r="R32" s="234"/>
      <c r="S32" s="55"/>
    </row>
    <row r="33" spans="1:19" ht="12.75" customHeight="1" thickBot="1">
      <c r="A33" s="86"/>
      <c r="B33" s="235"/>
      <c r="C33" s="236"/>
      <c r="D33" s="237"/>
      <c r="E33" s="238"/>
      <c r="F33" s="238"/>
      <c r="G33" s="239"/>
      <c r="H33" s="239"/>
      <c r="I33" s="239"/>
      <c r="J33" s="240"/>
      <c r="K33" s="241"/>
      <c r="L33" s="242"/>
      <c r="M33" s="185"/>
      <c r="N33" s="243"/>
      <c r="O33" s="242"/>
      <c r="P33" s="244"/>
      <c r="Q33" s="244"/>
      <c r="R33" s="242"/>
      <c r="S33" s="55"/>
    </row>
    <row r="34" spans="1:19" s="245" customFormat="1" ht="22.9" customHeight="1">
      <c r="A34" s="242"/>
      <c r="B34" s="642" t="s">
        <v>
162</v>
      </c>
      <c r="C34" s="643"/>
      <c r="D34" s="643"/>
      <c r="E34" s="643"/>
      <c r="F34" s="643"/>
      <c r="G34" s="643"/>
      <c r="H34" s="643"/>
      <c r="I34" s="643"/>
      <c r="J34" s="644"/>
      <c r="K34" s="645" t="s">
        <v>
163</v>
      </c>
      <c r="L34" s="646"/>
      <c r="M34" s="646"/>
      <c r="N34" s="646"/>
      <c r="O34" s="646"/>
      <c r="P34" s="646"/>
      <c r="Q34" s="646"/>
      <c r="R34" s="647"/>
      <c r="S34" s="242"/>
    </row>
    <row r="35" spans="1:19" s="245" customFormat="1" ht="20.100000000000001" customHeight="1">
      <c r="A35" s="242"/>
      <c r="B35" s="604" t="s">
        <v>
12</v>
      </c>
      <c r="C35" s="605"/>
      <c r="D35" s="174" t="s">
        <v>
103</v>
      </c>
      <c r="E35" s="174" t="s">
        <v>
104</v>
      </c>
      <c r="F35" s="174" t="s">
        <v>
105</v>
      </c>
      <c r="G35" s="648" t="s">
        <v>
106</v>
      </c>
      <c r="H35" s="621"/>
      <c r="I35" s="622"/>
      <c r="J35" s="246" t="s">
        <v>
104</v>
      </c>
      <c r="K35" s="620" t="s">
        <v>
12</v>
      </c>
      <c r="L35" s="621"/>
      <c r="M35" s="622"/>
      <c r="N35" s="648" t="s">
        <v>
164</v>
      </c>
      <c r="O35" s="622"/>
      <c r="P35" s="265" t="s">
        <v>
165</v>
      </c>
      <c r="Q35" s="649" t="s">
        <v>
166</v>
      </c>
      <c r="R35" s="650"/>
      <c r="S35" s="242"/>
    </row>
    <row r="36" spans="1:19" s="255" customFormat="1" ht="20.100000000000001" customHeight="1">
      <c r="A36" s="247"/>
      <c r="B36" s="248"/>
      <c r="C36" s="249"/>
      <c r="D36" s="180" t="s">
        <v>
20</v>
      </c>
      <c r="E36" s="250" t="s">
        <v>
22</v>
      </c>
      <c r="F36" s="250" t="s">
        <v>
22</v>
      </c>
      <c r="G36" s="166"/>
      <c r="H36" s="166"/>
      <c r="I36" s="251" t="s">
        <v>
20</v>
      </c>
      <c r="J36" s="252" t="s">
        <v>
22</v>
      </c>
      <c r="K36" s="620" t="s">
        <v>
167</v>
      </c>
      <c r="L36" s="621"/>
      <c r="M36" s="622"/>
      <c r="N36" s="599">
        <v>
41946478</v>
      </c>
      <c r="O36" s="632"/>
      <c r="P36" s="253">
        <f t="shared" ref="P36:P42" si="3">
ROUND(N36/$N$42*100,1)</f>
        <v>
91.9</v>
      </c>
      <c r="Q36" s="633">
        <v>
2.1</v>
      </c>
      <c r="R36" s="634"/>
      <c r="S36" s="254"/>
    </row>
    <row r="37" spans="1:19" ht="20.100000000000001" customHeight="1">
      <c r="A37" s="173"/>
      <c r="B37" s="578" t="s">
        <v>
168</v>
      </c>
      <c r="C37" s="638"/>
      <c r="D37" s="230">
        <v>
905746</v>
      </c>
      <c r="E37" s="188">
        <f t="shared" ref="E37:E50" si="4">
ROUND(D37/$D$50*100,1)</f>
        <v>
0.4</v>
      </c>
      <c r="F37" s="256">
        <v>
0.3</v>
      </c>
      <c r="G37" s="639">
        <v>
905532</v>
      </c>
      <c r="H37" s="640"/>
      <c r="I37" s="641"/>
      <c r="J37" s="257">
        <f t="shared" ref="J37:J50" si="5">
ROUND(G37/$G$50*100,1)</f>
        <v>
0.7</v>
      </c>
      <c r="K37" s="620" t="s">
        <v>
169</v>
      </c>
      <c r="L37" s="621"/>
      <c r="M37" s="622"/>
      <c r="N37" s="599">
        <v>
247450</v>
      </c>
      <c r="O37" s="632"/>
      <c r="P37" s="253">
        <f t="shared" si="3"/>
        <v>
0.5</v>
      </c>
      <c r="Q37" s="633">
        <v>
2.8</v>
      </c>
      <c r="R37" s="634"/>
      <c r="S37" s="258"/>
    </row>
    <row r="38" spans="1:19" ht="20.100000000000001" customHeight="1">
      <c r="A38" s="173"/>
      <c r="B38" s="604" t="s">
        <v>
170</v>
      </c>
      <c r="C38" s="605"/>
      <c r="D38" s="201">
        <v>
20580138</v>
      </c>
      <c r="E38" s="188">
        <f t="shared" si="4"/>
        <v>
9.9</v>
      </c>
      <c r="F38" s="259">
        <v>
11.3</v>
      </c>
      <c r="G38" s="599">
        <v>
18569598</v>
      </c>
      <c r="H38" s="600"/>
      <c r="I38" s="601"/>
      <c r="J38" s="260">
        <f t="shared" si="5"/>
        <v>
14.1</v>
      </c>
      <c r="K38" s="620" t="s">
        <v>
171</v>
      </c>
      <c r="L38" s="621"/>
      <c r="M38" s="622"/>
      <c r="N38" s="599">
        <v>
3460849</v>
      </c>
      <c r="O38" s="632"/>
      <c r="P38" s="253">
        <f t="shared" si="3"/>
        <v>
7.6</v>
      </c>
      <c r="Q38" s="633">
        <v>
-5</v>
      </c>
      <c r="R38" s="634"/>
      <c r="S38" s="261"/>
    </row>
    <row r="39" spans="1:19" ht="20.100000000000001" customHeight="1">
      <c r="A39" s="173"/>
      <c r="B39" s="604" t="s">
        <v>
172</v>
      </c>
      <c r="C39" s="605"/>
      <c r="D39" s="201">
        <v>
122405068</v>
      </c>
      <c r="E39" s="188">
        <f t="shared" si="4"/>
        <v>
59.1</v>
      </c>
      <c r="F39" s="259">
        <v>
0.5</v>
      </c>
      <c r="G39" s="599">
        <v>
63235696</v>
      </c>
      <c r="H39" s="600"/>
      <c r="I39" s="601"/>
      <c r="J39" s="260">
        <f t="shared" si="5"/>
        <v>
48.1</v>
      </c>
      <c r="K39" s="620" t="s">
        <v>
173</v>
      </c>
      <c r="L39" s="621"/>
      <c r="M39" s="622"/>
      <c r="N39" s="599">
        <v>
0</v>
      </c>
      <c r="O39" s="632"/>
      <c r="P39" s="253">
        <f t="shared" si="3"/>
        <v>
0</v>
      </c>
      <c r="Q39" s="633" t="s">
        <v>
38</v>
      </c>
      <c r="R39" s="634"/>
      <c r="S39" s="261"/>
    </row>
    <row r="40" spans="1:19" ht="20.100000000000001" customHeight="1">
      <c r="A40" s="173"/>
      <c r="B40" s="604" t="s">
        <v>
174</v>
      </c>
      <c r="C40" s="605"/>
      <c r="D40" s="230">
        <v>
15093733</v>
      </c>
      <c r="E40" s="188">
        <f t="shared" si="4"/>
        <v>
7.3</v>
      </c>
      <c r="F40" s="259">
        <v>
3.5</v>
      </c>
      <c r="G40" s="599">
        <v>
12493969</v>
      </c>
      <c r="H40" s="600"/>
      <c r="I40" s="601"/>
      <c r="J40" s="260">
        <f t="shared" si="5"/>
        <v>
9.5</v>
      </c>
      <c r="K40" s="620" t="s">
        <v>
175</v>
      </c>
      <c r="L40" s="621"/>
      <c r="M40" s="622"/>
      <c r="N40" s="599">
        <v>
902</v>
      </c>
      <c r="O40" s="632"/>
      <c r="P40" s="253">
        <f t="shared" si="3"/>
        <v>
0</v>
      </c>
      <c r="Q40" s="633">
        <v>
4.4000000000000004</v>
      </c>
      <c r="R40" s="634"/>
      <c r="S40" s="261"/>
    </row>
    <row r="41" spans="1:19" ht="20.100000000000001" customHeight="1">
      <c r="A41" s="173"/>
      <c r="B41" s="604" t="s">
        <v>
176</v>
      </c>
      <c r="C41" s="605"/>
      <c r="D41" s="201">
        <v>
151330</v>
      </c>
      <c r="E41" s="188">
        <f t="shared" si="4"/>
        <v>
0.1</v>
      </c>
      <c r="F41" s="259">
        <v>
10.7</v>
      </c>
      <c r="G41" s="599">
        <v>
124631</v>
      </c>
      <c r="H41" s="600"/>
      <c r="I41" s="601"/>
      <c r="J41" s="260">
        <f t="shared" si="5"/>
        <v>
0.1</v>
      </c>
      <c r="K41" s="620" t="s">
        <v>
177</v>
      </c>
      <c r="L41" s="621"/>
      <c r="M41" s="622"/>
      <c r="N41" s="599">
        <v>
0</v>
      </c>
      <c r="O41" s="632"/>
      <c r="P41" s="200">
        <f t="shared" si="3"/>
        <v>
0</v>
      </c>
      <c r="Q41" s="633" t="s">
        <v>
38</v>
      </c>
      <c r="R41" s="634"/>
      <c r="S41" s="261"/>
    </row>
    <row r="42" spans="1:19" ht="20.100000000000001" customHeight="1">
      <c r="A42" s="173"/>
      <c r="B42" s="604" t="s">
        <v>
178</v>
      </c>
      <c r="C42" s="605"/>
      <c r="D42" s="201">
        <v>
142068</v>
      </c>
      <c r="E42" s="188">
        <f t="shared" si="4"/>
        <v>
0.1</v>
      </c>
      <c r="F42" s="259">
        <v>
41.7</v>
      </c>
      <c r="G42" s="599">
        <v>
127253</v>
      </c>
      <c r="H42" s="600"/>
      <c r="I42" s="601"/>
      <c r="J42" s="260">
        <f t="shared" si="5"/>
        <v>
0.1</v>
      </c>
      <c r="K42" s="620" t="s">
        <v>
76</v>
      </c>
      <c r="L42" s="621"/>
      <c r="M42" s="622"/>
      <c r="N42" s="599">
        <f>
SUM(N36:O41)</f>
        <v>
45655679</v>
      </c>
      <c r="O42" s="632"/>
      <c r="P42" s="200">
        <f t="shared" si="3"/>
        <v>
100</v>
      </c>
      <c r="Q42" s="633">
        <v>
1.5</v>
      </c>
      <c r="R42" s="634"/>
      <c r="S42" s="261"/>
    </row>
    <row r="43" spans="1:19" ht="20.100000000000001" customHeight="1">
      <c r="A43" s="173"/>
      <c r="B43" s="604" t="s">
        <v>
179</v>
      </c>
      <c r="C43" s="605"/>
      <c r="D43" s="230">
        <v>
1206306</v>
      </c>
      <c r="E43" s="188">
        <f t="shared" si="4"/>
        <v>
0.6</v>
      </c>
      <c r="F43" s="259">
        <v>
-0.7</v>
      </c>
      <c r="G43" s="599">
        <v>
946320</v>
      </c>
      <c r="H43" s="600"/>
      <c r="I43" s="601"/>
      <c r="J43" s="260">
        <f t="shared" si="5"/>
        <v>
0.7</v>
      </c>
      <c r="K43" s="635" t="s">
        <v>
180</v>
      </c>
      <c r="L43" s="636"/>
      <c r="M43" s="636"/>
      <c r="N43" s="636"/>
      <c r="O43" s="636"/>
      <c r="P43" s="636"/>
      <c r="Q43" s="636"/>
      <c r="R43" s="637"/>
      <c r="S43" s="261"/>
    </row>
    <row r="44" spans="1:19" ht="20.100000000000001" customHeight="1">
      <c r="A44" s="173"/>
      <c r="B44" s="604" t="s">
        <v>
181</v>
      </c>
      <c r="C44" s="605"/>
      <c r="D44" s="201">
        <v>
16705175</v>
      </c>
      <c r="E44" s="188">
        <f t="shared" si="4"/>
        <v>
8.1</v>
      </c>
      <c r="F44" s="259">
        <v>
50.4</v>
      </c>
      <c r="G44" s="599">
        <v>
8357516</v>
      </c>
      <c r="H44" s="600"/>
      <c r="I44" s="601"/>
      <c r="J44" s="260">
        <f t="shared" si="5"/>
        <v>
6.4</v>
      </c>
      <c r="K44" s="620" t="s">
        <v>
182</v>
      </c>
      <c r="L44" s="621"/>
      <c r="M44" s="622"/>
      <c r="N44" s="623" t="s">
        <v>
183</v>
      </c>
      <c r="O44" s="622"/>
      <c r="P44" s="624" t="s">
        <v>
184</v>
      </c>
      <c r="Q44" s="625"/>
      <c r="R44" s="626"/>
      <c r="S44" s="262"/>
    </row>
    <row r="45" spans="1:19" ht="20.100000000000001" customHeight="1" thickBot="1">
      <c r="A45" s="173"/>
      <c r="B45" s="604" t="s">
        <v>
185</v>
      </c>
      <c r="C45" s="605"/>
      <c r="D45" s="201">
        <v>
537368</v>
      </c>
      <c r="E45" s="188">
        <f t="shared" si="4"/>
        <v>
0.3</v>
      </c>
      <c r="F45" s="259">
        <v>
11.1</v>
      </c>
      <c r="G45" s="599">
        <v>
530880</v>
      </c>
      <c r="H45" s="600"/>
      <c r="I45" s="601"/>
      <c r="J45" s="260">
        <f t="shared" si="5"/>
        <v>
0.4</v>
      </c>
      <c r="K45" s="627">
        <v>
98.4</v>
      </c>
      <c r="L45" s="628"/>
      <c r="M45" s="629"/>
      <c r="N45" s="630">
        <v>
44.2</v>
      </c>
      <c r="O45" s="629"/>
      <c r="P45" s="630">
        <v>
96</v>
      </c>
      <c r="Q45" s="628"/>
      <c r="R45" s="631"/>
      <c r="S45" s="263"/>
    </row>
    <row r="46" spans="1:19" ht="20.100000000000001" customHeight="1" thickTop="1">
      <c r="A46" s="173"/>
      <c r="B46" s="604" t="s">
        <v>
186</v>
      </c>
      <c r="C46" s="605"/>
      <c r="D46" s="230">
        <v>
25331564</v>
      </c>
      <c r="E46" s="188">
        <f t="shared" si="4"/>
        <v>
12.2</v>
      </c>
      <c r="F46" s="259">
        <v>
-9.1</v>
      </c>
      <c r="G46" s="599">
        <v>
22134480</v>
      </c>
      <c r="H46" s="600"/>
      <c r="I46" s="601"/>
      <c r="J46" s="260">
        <f t="shared" si="5"/>
        <v>
16.8</v>
      </c>
      <c r="K46" s="606" t="s">
        <v>
187</v>
      </c>
      <c r="L46" s="607"/>
      <c r="M46" s="607"/>
      <c r="N46" s="607"/>
      <c r="O46" s="607"/>
      <c r="P46" s="607"/>
      <c r="Q46" s="607"/>
      <c r="R46" s="608"/>
      <c r="S46" s="261"/>
    </row>
    <row r="47" spans="1:19" ht="20.100000000000001" customHeight="1">
      <c r="A47" s="173"/>
      <c r="B47" s="604" t="s">
        <v>
188</v>
      </c>
      <c r="C47" s="605"/>
      <c r="D47" s="201">
        <v>
0</v>
      </c>
      <c r="E47" s="188">
        <f t="shared" si="4"/>
        <v>
0</v>
      </c>
      <c r="F47" s="259" t="s">
        <v>
38</v>
      </c>
      <c r="G47" s="599">
        <v>
0</v>
      </c>
      <c r="H47" s="600"/>
      <c r="I47" s="601"/>
      <c r="J47" s="260">
        <f t="shared" si="5"/>
        <v>
0</v>
      </c>
      <c r="K47" s="581" t="s">
        <v>
12</v>
      </c>
      <c r="L47" s="609"/>
      <c r="M47" s="570"/>
      <c r="N47" s="612" t="s">
        <v>
189</v>
      </c>
      <c r="O47" s="613"/>
      <c r="P47" s="616" t="s">
        <v>
166</v>
      </c>
      <c r="Q47" s="618" t="s">
        <v>
190</v>
      </c>
      <c r="R47" s="619"/>
      <c r="S47" s="264"/>
    </row>
    <row r="48" spans="1:19" ht="20.100000000000001" customHeight="1">
      <c r="A48" s="173"/>
      <c r="B48" s="604" t="s">
        <v>
118</v>
      </c>
      <c r="C48" s="605"/>
      <c r="D48" s="201">
        <v>
4131196</v>
      </c>
      <c r="E48" s="188">
        <f t="shared" si="4"/>
        <v>
2</v>
      </c>
      <c r="F48" s="259">
        <v>
9.6999999999999993</v>
      </c>
      <c r="G48" s="599">
        <v>
4131196</v>
      </c>
      <c r="H48" s="600"/>
      <c r="I48" s="601"/>
      <c r="J48" s="260">
        <f t="shared" si="5"/>
        <v>
3.1</v>
      </c>
      <c r="K48" s="610"/>
      <c r="L48" s="611"/>
      <c r="M48" s="579"/>
      <c r="N48" s="614"/>
      <c r="O48" s="615"/>
      <c r="P48" s="617"/>
      <c r="Q48" s="602" t="s">
        <v>
191</v>
      </c>
      <c r="R48" s="603"/>
      <c r="S48" s="258"/>
    </row>
    <row r="49" spans="1:26" ht="20.100000000000001" customHeight="1">
      <c r="A49" s="173"/>
      <c r="B49" s="604" t="s">
        <v>
192</v>
      </c>
      <c r="C49" s="605"/>
      <c r="D49" s="230">
        <v>
0</v>
      </c>
      <c r="E49" s="188">
        <f t="shared" si="4"/>
        <v>
0</v>
      </c>
      <c r="F49" s="259" t="s">
        <v>
38</v>
      </c>
      <c r="G49" s="599">
        <v>
0</v>
      </c>
      <c r="H49" s="600"/>
      <c r="I49" s="601"/>
      <c r="J49" s="260">
        <f t="shared" si="5"/>
        <v>
0</v>
      </c>
      <c r="K49" s="581" t="s">
        <v>
193</v>
      </c>
      <c r="L49" s="570"/>
      <c r="M49" s="266" t="s">
        <v>
194</v>
      </c>
      <c r="N49" s="575">
        <v>
69409661</v>
      </c>
      <c r="O49" s="576"/>
      <c r="P49" s="267">
        <v>
-0.4</v>
      </c>
      <c r="Q49" s="575">
        <v>
7516286</v>
      </c>
      <c r="R49" s="577"/>
      <c r="S49" s="17"/>
      <c r="Z49" s="2">
        <v>
0</v>
      </c>
    </row>
    <row r="50" spans="1:26" ht="20.100000000000001" customHeight="1">
      <c r="A50" s="173"/>
      <c r="B50" s="582" t="s">
        <v>
76</v>
      </c>
      <c r="C50" s="583"/>
      <c r="D50" s="586">
        <f>
SUM(D37:D49)</f>
        <v>
207189692</v>
      </c>
      <c r="E50" s="588">
        <f t="shared" si="4"/>
        <v>
100</v>
      </c>
      <c r="F50" s="589">
        <v>
3.3</v>
      </c>
      <c r="G50" s="591">
        <f>
SUM(G37:I49)</f>
        <v>
131557071</v>
      </c>
      <c r="H50" s="592"/>
      <c r="I50" s="593"/>
      <c r="J50" s="597">
        <f t="shared" si="5"/>
        <v>
100</v>
      </c>
      <c r="K50" s="580" t="s">
        <v>
195</v>
      </c>
      <c r="L50" s="579"/>
      <c r="M50" s="217" t="s">
        <v>
196</v>
      </c>
      <c r="N50" s="566">
        <v>
64813635</v>
      </c>
      <c r="O50" s="567"/>
      <c r="P50" s="268">
        <v>
-2.8</v>
      </c>
      <c r="Q50" s="566">
        <v>
0</v>
      </c>
      <c r="R50" s="568"/>
      <c r="S50" s="17"/>
    </row>
    <row r="51" spans="1:26" ht="20.100000000000001" customHeight="1" thickBot="1">
      <c r="A51" s="173"/>
      <c r="B51" s="584"/>
      <c r="C51" s="585"/>
      <c r="D51" s="587"/>
      <c r="E51" s="587">
        <f>
ROUND(D51/$D$50*100,1)</f>
        <v>
0</v>
      </c>
      <c r="F51" s="590"/>
      <c r="G51" s="594"/>
      <c r="H51" s="595"/>
      <c r="I51" s="596"/>
      <c r="J51" s="598">
        <f>
ROUND(G51/$G$50*100,1)</f>
        <v>
0</v>
      </c>
      <c r="K51" s="581" t="s">
        <v>
197</v>
      </c>
      <c r="L51" s="570"/>
      <c r="M51" s="266" t="s">
        <v>
194</v>
      </c>
      <c r="N51" s="575">
        <v>
6804256</v>
      </c>
      <c r="O51" s="576"/>
      <c r="P51" s="267">
        <v>
3.8</v>
      </c>
      <c r="Q51" s="575">
        <v>
1225382</v>
      </c>
      <c r="R51" s="577"/>
      <c r="S51" s="17"/>
    </row>
    <row r="52" spans="1:26" ht="20.100000000000001" customHeight="1">
      <c r="A52" s="55"/>
      <c r="B52" s="270" t="s">
        <v>
198</v>
      </c>
      <c r="J52" s="271"/>
      <c r="K52" s="578" t="s">
        <v>
195</v>
      </c>
      <c r="L52" s="579"/>
      <c r="M52" s="272" t="s">
        <v>
196</v>
      </c>
      <c r="N52" s="566">
        <v>
6697474</v>
      </c>
      <c r="O52" s="567"/>
      <c r="P52" s="268">
        <v>
4</v>
      </c>
      <c r="Q52" s="566">
        <v>
92665</v>
      </c>
      <c r="R52" s="568"/>
      <c r="S52" s="17"/>
    </row>
    <row r="53" spans="1:26" ht="20.100000000000001" customHeight="1">
      <c r="A53" s="55"/>
      <c r="B53" s="2" t="s">
        <v>
199</v>
      </c>
      <c r="J53" s="7"/>
      <c r="K53" s="569" t="s">
        <v>
200</v>
      </c>
      <c r="L53" s="570"/>
      <c r="M53" s="266" t="s">
        <v>
194</v>
      </c>
      <c r="N53" s="575">
        <v>
40748773</v>
      </c>
      <c r="O53" s="576"/>
      <c r="P53" s="267">
        <v>
6.8</v>
      </c>
      <c r="Q53" s="575">
        <v>
6400338</v>
      </c>
      <c r="R53" s="577"/>
      <c r="S53" s="17"/>
    </row>
    <row r="54" spans="1:26" ht="20.100000000000001" customHeight="1">
      <c r="A54" s="55"/>
      <c r="B54" s="7"/>
      <c r="J54" s="7"/>
      <c r="K54" s="578" t="s">
        <v>
201</v>
      </c>
      <c r="L54" s="579"/>
      <c r="M54" s="217" t="s">
        <v>
196</v>
      </c>
      <c r="N54" s="566">
        <v>
39848660</v>
      </c>
      <c r="O54" s="567"/>
      <c r="P54" s="273">
        <v>
7.3</v>
      </c>
      <c r="Q54" s="566">
        <v>
453682</v>
      </c>
      <c r="R54" s="568"/>
      <c r="S54" s="17"/>
    </row>
    <row r="55" spans="1:26" ht="20.100000000000001" customHeight="1">
      <c r="A55" s="55"/>
      <c r="K55" s="569" t="s">
        <v>
200</v>
      </c>
      <c r="L55" s="570"/>
      <c r="M55" s="274" t="s">
        <v>
194</v>
      </c>
      <c r="N55" s="575">
        <v>
13855</v>
      </c>
      <c r="O55" s="576"/>
      <c r="P55" s="275">
        <v>
5.4</v>
      </c>
      <c r="Q55" s="575">
        <v>
11211</v>
      </c>
      <c r="R55" s="577"/>
      <c r="S55" s="55"/>
    </row>
    <row r="56" spans="1:26" ht="20.100000000000001" customHeight="1">
      <c r="K56" s="564" t="s">
        <v>
202</v>
      </c>
      <c r="L56" s="565"/>
      <c r="M56" s="217" t="s">
        <v>
196</v>
      </c>
      <c r="N56" s="566">
        <v>
13855</v>
      </c>
      <c r="O56" s="567"/>
      <c r="P56" s="268">
        <v>
5.4</v>
      </c>
      <c r="Q56" s="566">
        <v>
0</v>
      </c>
      <c r="R56" s="568"/>
      <c r="S56" s="55"/>
    </row>
    <row r="57" spans="1:26" ht="20.100000000000001" customHeight="1">
      <c r="K57" s="569" t="s">
        <v>
203</v>
      </c>
      <c r="L57" s="570"/>
      <c r="M57" s="274" t="s">
        <v>
194</v>
      </c>
      <c r="N57" s="575">
        <v>
44079</v>
      </c>
      <c r="O57" s="576"/>
      <c r="P57" s="267">
        <v>
9.6999999999999993</v>
      </c>
      <c r="Q57" s="575">
        <v>
44079</v>
      </c>
      <c r="R57" s="577"/>
      <c r="S57" s="55"/>
    </row>
    <row r="58" spans="1:26" ht="20.100000000000001" customHeight="1">
      <c r="K58" s="564" t="s">
        <v>
202</v>
      </c>
      <c r="L58" s="565"/>
      <c r="M58" s="217" t="s">
        <v>
196</v>
      </c>
      <c r="N58" s="566">
        <v>
44079</v>
      </c>
      <c r="O58" s="567"/>
      <c r="P58" s="273">
        <v>
9.6999999999999993</v>
      </c>
      <c r="Q58" s="566">
        <v>
0</v>
      </c>
      <c r="R58" s="568"/>
    </row>
    <row r="59" spans="1:26" ht="20.100000000000001" customHeight="1">
      <c r="K59" s="569" t="s">
        <v>
203</v>
      </c>
      <c r="L59" s="570"/>
      <c r="M59" s="266" t="s">
        <v>
194</v>
      </c>
      <c r="N59" s="571" t="s">
        <v>
37</v>
      </c>
      <c r="O59" s="572"/>
      <c r="P59" s="267" t="s">
        <v>
38</v>
      </c>
      <c r="Q59" s="573" t="s">
        <v>
37</v>
      </c>
      <c r="R59" s="574"/>
    </row>
    <row r="60" spans="1:26" ht="20.100000000000001" customHeight="1" thickBot="1">
      <c r="K60" s="558" t="s">
        <v>
204</v>
      </c>
      <c r="L60" s="559"/>
      <c r="M60" s="276" t="s">
        <v>
196</v>
      </c>
      <c r="N60" s="560" t="s">
        <v>
37</v>
      </c>
      <c r="O60" s="561"/>
      <c r="P60" s="277" t="s">
        <v>
38</v>
      </c>
      <c r="Q60" s="562" t="s">
        <v>
37</v>
      </c>
      <c r="R60" s="563"/>
    </row>
    <row r="61" spans="1:26" ht="19.5" customHeight="1"/>
    <row r="62" spans="1:26" ht="19.5" customHeight="1"/>
    <row r="63" spans="1:26" ht="24" customHeight="1"/>
    <row r="64" spans="1:26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10" priority="11" stopIfTrue="1">
      <formula>
"IF(AND(D6=0,F6=0,【参考】24右!F6=0））"</formula>
    </cfRule>
  </conditionalFormatting>
  <conditionalFormatting sqref="M6:N6">
    <cfRule type="expression" dxfId="9" priority="10" stopIfTrue="1">
      <formula>
"IF（F6=0,【参考】24右!F6＝0,'25年度右'!D6＝0）"</formula>
    </cfRule>
  </conditionalFormatting>
  <conditionalFormatting sqref="M7:N11 M13:N17 M19:N20 M22:N26 M29:N29">
    <cfRule type="expression" dxfId="8" priority="9" stopIfTrue="1">
      <formula>
"IF（F6=0,【参考】24右!F6＝0,'25年度右'!D6＝0）"</formula>
    </cfRule>
  </conditionalFormatting>
  <conditionalFormatting sqref="M32:N32">
    <cfRule type="expression" dxfId="7" priority="8" stopIfTrue="1">
      <formula>
"IF（F6=0,【参考】24右!F6＝0,'25年度右'!D6＝0）"</formula>
    </cfRule>
  </conditionalFormatting>
  <conditionalFormatting sqref="F38:F46 F48">
    <cfRule type="expression" dxfId="6" priority="7" stopIfTrue="1">
      <formula>
"IF(AND(D6=0,F6=0,【参考】24右!F6=0））"</formula>
    </cfRule>
  </conditionalFormatting>
  <conditionalFormatting sqref="M12:N12">
    <cfRule type="expression" dxfId="5" priority="6" stopIfTrue="1">
      <formula>
"IF（F6=0,【参考】24右!F6＝0,'25年度右'!D6＝0）"</formula>
    </cfRule>
  </conditionalFormatting>
  <conditionalFormatting sqref="M18:N18">
    <cfRule type="expression" dxfId="4" priority="5" stopIfTrue="1">
      <formula>
"IF（F6=0,【参考】24右!F6＝0,'25年度右'!D6＝0）"</formula>
    </cfRule>
  </conditionalFormatting>
  <conditionalFormatting sqref="M21:N21">
    <cfRule type="expression" dxfId="3" priority="4" stopIfTrue="1">
      <formula>
"IF（F6=0,【参考】24右!F6＝0,'25年度右'!D6＝0）"</formula>
    </cfRule>
  </conditionalFormatting>
  <conditionalFormatting sqref="M27:N28">
    <cfRule type="expression" dxfId="2" priority="3" stopIfTrue="1">
      <formula>
"IF（F6=0,【参考】24右!F6＝0,'25年度右'!D6＝0）"</formula>
    </cfRule>
  </conditionalFormatting>
  <conditionalFormatting sqref="F47">
    <cfRule type="expression" dxfId="1" priority="2" stopIfTrue="1">
      <formula>
"IF(AND(D6=0,F6=0,【参考】24右!F6=0））"</formula>
    </cfRule>
  </conditionalFormatting>
  <conditionalFormatting sqref="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2018-12-26T05:18:23Z</dcterms:created>
  <dcterms:modified xsi:type="dcterms:W3CDTF">2018-12-26T06:02:43Z</dcterms:modified>
</cp:coreProperties>
</file>