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02000 下水道課\01　総務担当\10 決算\10 公営決算\R4\経営比較分析表\提出\"/>
    </mc:Choice>
  </mc:AlternateContent>
  <workbookProtection workbookAlgorithmName="SHA-512" workbookHashValue="rVv+xNt/PO6Z+q0VQXGgE3z72mjZkSKXPrqTwcpckAmSvlOOS8zkw6VhnCzvWbABe1pKkzga5S0XCWiMafhOOg==" workbookSaltValue="UDeJIBvMU++bJvaafKG2jw==" workbookSpinCount="100000" lockStructure="1"/>
  <bookViews>
    <workbookView xWindow="0" yWindow="0" windowWidth="24000" windowHeight="87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<sst xmlns="http://schemas.openxmlformats.org/spreadsheetml/2006/main" count="278" uniqueCount="117">
  <si>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</si>
  <si>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</si>
  <si>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</si>
  <si>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</si>
  <si>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</si>
  <si>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</si>
  <si>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</si>
  <si>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</si>
  <si>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</si>
  <si>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</si>
  <si>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</si>
  <si>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</si>
  <si>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</si>
  <si>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</si>
  <si>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</si>
  <si>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</si>
  <si>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</si>
  <si>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</si>
  <si>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</si>
  <si>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</si>
  <si>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</si>
  <si>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</si>
  <si>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</si>
  <si>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</si>
  <si>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</si>
  <si>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</si>
  <si>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</si>
  <si>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</si>
  <si>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</si>
  <si>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</si>
  <si>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</si>
  <si>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</si>
  <si>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</si>
  <si>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</si>
  <si>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</si>
  <si>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</si>
  <si>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</si>
  <si>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</si>
  <si>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</si>
  <si>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</si>
  <si>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</si>
  <si>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</si>
  <si>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</si>
  <si>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</si>
  <si>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</si>
  <si>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</si>
  <si>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</si>
  <si>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</si>
  <si>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</si>
  <si>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</si>
  <si>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</si>
  <si>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</si>
  <si>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</si>
  <si>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</si>
  <si>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</si>
  <si>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</si>
  <si>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</si>
  <si>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</si>
  <si>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</si>
  <si>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</si>
  <si>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</si>
  <si>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</si>
  <si>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</si>
  <si>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</si>
  <si>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</si>
  <si>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</si>
  <si>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</si>
  <si>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</si>
  <si>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</si>
  <si>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</si>
  <si>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</si>
  <si>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</si>
  <si>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</si>
  <si>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</si>
  <si>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</si>
  <si>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</si>
  <si>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</si>
  <si>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</si>
  <si>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</si>
  <si>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</si>
  <si>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</si>
  <si>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</si>
  <si>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</si>
  <si>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</si>
  <si>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</si>
  <si>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</si>
  <si>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</si>
  <si>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</si>
  <si>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</si>
  <si>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</si>
  <si>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</si>
  <si>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</si>
  <si>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</si>
  <si>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</si>
  <si>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</si>
  <si>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</si>
  <si>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</si>
  <si>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</si>
  <si>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</si>
  <si>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</si>
  <si>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</si>
  <si>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</si>
  <si>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</si>
  <si>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</si>
  <si>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</si>
  <si>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</si>
  <si>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</si>
  <si>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</si>
  <si>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</si>
  <si>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</si>
  <si>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</si>
  <si>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</si>
  <si>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</si>
  <si>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</si>
  <si>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本事業は令和２年度から地方公営企業法を適用し、公営企業会計方式による経理を行っている。
　①経常収支比率については、法適用以前に繰り入れた一般会計繰入金の一部を発生主義に基づき収益として計上したことにより100％を大きく上回っている。
　また、費用の効率性の観点からの⑥汚水処理原価は、類似団体平均を下回っており、⑤経費回収率が100％を上回っていることから効率的に処理が出来ている。
　⑧水洗化率は、下水道整備が概成しており、接続促進の取組みを進めたことから98％を超えており、高い水準にある。
　流動負債の大半を占める企業債の償還はピークを越えたものの、依然として高い水準にあることから、③流動比率は類似団体平均を下回っているものの、その償還財源は翌事業年度に確保される見込みであり、支払能力に問題はないと考える。
　④企業債残高対事業規模比率は、類似団体平均を下回っているが前年度より上昇しており、引き続き適切な規模の投資を行いながら、安定的な収益の確保を行う必要がある。
　本市の下水道事業はすべて流域下水道に接続しており、終末処理場を有してないため、⑦施設利用率については該当がない。</t>
    <rPh sb="402" eb="403">
      <t>ヒ</t>
    </rPh>
    <rPh sb="404" eb="405">
      <t>ツヅ</t>
    </rPh>
    <rPh sb="406" eb="408">
      <t>テキセツ</t>
    </rPh>
    <rPh sb="409" eb="411">
      <t>キボ</t>
    </rPh>
    <rPh sb="412" eb="414">
      <t>トウシ</t>
    </rPh>
    <rPh sb="415" eb="416">
      <t>オコナ</t>
    </rPh>
    <rPh sb="421" eb="424">
      <t>アンテイテキ</t>
    </rPh>
    <rPh sb="425" eb="427">
      <t>シュウエキ</t>
    </rPh>
    <rPh sb="428" eb="430">
      <t>カクホ</t>
    </rPh>
    <rPh sb="431" eb="432">
      <t>オコナ</t>
    </rPh>
    <rPh sb="433" eb="435">
      <t>ヒツヨウ</t>
    </rPh>
    <phoneticPr fontId="4"/>
  </si>
  <si>
    <t>　①有形固定資産減価償却率は類似団体平均及び全国平均を大きく下回っているが、これは、令和２年度から地方公営企業法を適用したことにより、会計上３年分のみ償却されていることによる。本市は昭和30年から工事に着手しており、②管渠老朽化率は類似団体平均を下回っているものの、初期に布設された管渠は50年以上経過していることから、今後増加することが見込まれる。
　これまでも老朽化した管渠を計画的に更新し、③管渠改善率は類似団体平均を上回っており、長寿命化対策が着実に実行されていると考える。今後も下水道ストックマネジメント計画に基づき、リスク予測を行い効率的に点検・調査を実施し、調査結果を基に計画的な改築・修繕を行うことにより、ライフサイクルコストの低減と平準化に取り組む。</t>
    <rPh sb="2" eb="13">
      <t>ユウケイコテイシサンゲンカショウキャクリツ</t>
    </rPh>
    <rPh sb="14" eb="16">
      <t>ルイジ</t>
    </rPh>
    <rPh sb="16" eb="18">
      <t>ダンタイ</t>
    </rPh>
    <rPh sb="18" eb="20">
      <t>ヘイキン</t>
    </rPh>
    <rPh sb="20" eb="21">
      <t>オヨ</t>
    </rPh>
    <rPh sb="22" eb="24">
      <t>ゼンコク</t>
    </rPh>
    <rPh sb="24" eb="26">
      <t>ヘイキン</t>
    </rPh>
    <rPh sb="27" eb="28">
      <t>オオ</t>
    </rPh>
    <rPh sb="30" eb="32">
      <t>シタマワ</t>
    </rPh>
    <rPh sb="42" eb="44">
      <t>レイワ</t>
    </rPh>
    <rPh sb="45" eb="47">
      <t>ネンド</t>
    </rPh>
    <rPh sb="49" eb="56">
      <t>チホウコウエイキギョウホウ</t>
    </rPh>
    <rPh sb="57" eb="59">
      <t>テキヨウ</t>
    </rPh>
    <rPh sb="67" eb="69">
      <t>カイケイ</t>
    </rPh>
    <rPh sb="69" eb="70">
      <t>ジョウ</t>
    </rPh>
    <rPh sb="71" eb="73">
      <t>ネンブン</t>
    </rPh>
    <rPh sb="75" eb="77">
      <t>ショウキャク</t>
    </rPh>
    <rPh sb="109" eb="111">
      <t>カンキョ</t>
    </rPh>
    <rPh sb="111" eb="114">
      <t>ロウキュウカ</t>
    </rPh>
    <rPh sb="114" eb="115">
      <t>リツ</t>
    </rPh>
    <rPh sb="116" eb="122">
      <t>ルイジダンタイヘイキン</t>
    </rPh>
    <rPh sb="123" eb="125">
      <t>シタマワ</t>
    </rPh>
    <rPh sb="141" eb="143">
      <t>カンキョ</t>
    </rPh>
    <rPh sb="147" eb="149">
      <t>イジョウ</t>
    </rPh>
    <rPh sb="160" eb="162">
      <t>コンゴ</t>
    </rPh>
    <rPh sb="162" eb="164">
      <t>ゾウカ</t>
    </rPh>
    <rPh sb="169" eb="171">
      <t>ミコ</t>
    </rPh>
    <rPh sb="182" eb="185">
      <t>ロウキュウカ</t>
    </rPh>
    <rPh sb="187" eb="189">
      <t>カンキョ</t>
    </rPh>
    <rPh sb="190" eb="193">
      <t>ケイカクテキ</t>
    </rPh>
    <rPh sb="194" eb="196">
      <t>コウシン</t>
    </rPh>
    <rPh sb="201" eb="203">
      <t>カイゼン</t>
    </rPh>
    <rPh sb="203" eb="204">
      <t>リツ</t>
    </rPh>
    <rPh sb="205" eb="207">
      <t>ルイジ</t>
    </rPh>
    <rPh sb="207" eb="209">
      <t>ダンタイ</t>
    </rPh>
    <rPh sb="209" eb="211">
      <t>ヘイキン</t>
    </rPh>
    <rPh sb="219" eb="223">
      <t>チョウジュミョウカ</t>
    </rPh>
    <rPh sb="223" eb="225">
      <t>タイサク</t>
    </rPh>
    <rPh sb="226" eb="228">
      <t>チャクジツ</t>
    </rPh>
    <rPh sb="229" eb="231">
      <t>ジッコウ</t>
    </rPh>
    <rPh sb="237" eb="238">
      <t>カンガ</t>
    </rPh>
    <rPh sb="241" eb="243">
      <t>コンゴ</t>
    </rPh>
    <rPh sb="244" eb="247">
      <t>ゲスイドウ</t>
    </rPh>
    <rPh sb="257" eb="259">
      <t>ケイカク</t>
    </rPh>
    <rPh sb="260" eb="261">
      <t>モト</t>
    </rPh>
    <rPh sb="267" eb="269">
      <t>ヨソク</t>
    </rPh>
    <rPh sb="270" eb="271">
      <t>オコナ</t>
    </rPh>
    <rPh sb="272" eb="275">
      <t>コウリツテキ</t>
    </rPh>
    <rPh sb="276" eb="278">
      <t>テンケン</t>
    </rPh>
    <rPh sb="279" eb="281">
      <t>チョウサ</t>
    </rPh>
    <rPh sb="282" eb="284">
      <t>ジッシ</t>
    </rPh>
    <rPh sb="286" eb="288">
      <t>チョウサ</t>
    </rPh>
    <rPh sb="288" eb="290">
      <t>ケッカ</t>
    </rPh>
    <rPh sb="291" eb="292">
      <t>モト</t>
    </rPh>
    <rPh sb="293" eb="296">
      <t>ケイカクテキ</t>
    </rPh>
    <rPh sb="297" eb="299">
      <t>カイチク</t>
    </rPh>
    <rPh sb="300" eb="302">
      <t>シュウゼン</t>
    </rPh>
    <rPh sb="303" eb="304">
      <t>オコナ</t>
    </rPh>
    <rPh sb="322" eb="324">
      <t>テイゲン</t>
    </rPh>
    <rPh sb="325" eb="328">
      <t>ヘイジュンカ</t>
    </rPh>
    <rPh sb="329" eb="330">
      <t>ト</t>
    </rPh>
    <rPh sb="331" eb="332">
      <t>ク</t>
    </rPh>
    <phoneticPr fontId="16"/>
  </si>
  <si>
    <t xml:space="preserve">　本市の下水道事業の経営状況は、①経常収支比率、⑤経費回収率ともに100％を超えており、指標値は良好であるが、引き続き効率的な経営に努める必要がある。令和２年度に策定した「八王子市下水道事業経営戦略」に基づき、更なる経営基盤の強化と財政マネジメントの向上に取り組むことにより持続可能な事業経営を推進する。
</t>
    <rPh sb="10" eb="14">
      <t>ケイエイジョウキョウ</t>
    </rPh>
    <rPh sb="17" eb="21">
      <t>ケイジョウシュウシ</t>
    </rPh>
    <rPh sb="21" eb="23">
      <t>ヒリツ</t>
    </rPh>
    <rPh sb="25" eb="27">
      <t>ケイヒ</t>
    </rPh>
    <rPh sb="27" eb="30">
      <t>カイシュウリツ</t>
    </rPh>
    <rPh sb="38" eb="39">
      <t>コ</t>
    </rPh>
    <rPh sb="44" eb="46">
      <t>シヒョウ</t>
    </rPh>
    <rPh sb="46" eb="47">
      <t>チ</t>
    </rPh>
    <rPh sb="48" eb="50">
      <t>リョウコウ</t>
    </rPh>
    <rPh sb="55" eb="56">
      <t>ヒ</t>
    </rPh>
    <rPh sb="57" eb="58">
      <t>ツヅ</t>
    </rPh>
    <rPh sb="59" eb="62">
      <t>コウリツテキ</t>
    </rPh>
    <rPh sb="63" eb="65">
      <t>ケイエイ</t>
    </rPh>
    <rPh sb="66" eb="67">
      <t>ツト</t>
    </rPh>
    <rPh sb="69" eb="71">
      <t>ヒツヨウ</t>
    </rPh>
    <rPh sb="75" eb="77">
      <t>レイワ</t>
    </rPh>
    <rPh sb="78" eb="80">
      <t>ネンド</t>
    </rPh>
    <rPh sb="81" eb="83">
      <t>サクテイ</t>
    </rPh>
    <rPh sb="86" eb="90">
      <t>ハチオウジシ</t>
    </rPh>
    <rPh sb="90" eb="93">
      <t>ゲスイドウ</t>
    </rPh>
    <rPh sb="93" eb="95">
      <t>ジギョウ</t>
    </rPh>
    <rPh sb="95" eb="97">
      <t>ケイエイ</t>
    </rPh>
    <rPh sb="97" eb="99">
      <t>センリャク</t>
    </rPh>
    <rPh sb="101" eb="102">
      <t>モト</t>
    </rPh>
    <rPh sb="105" eb="106">
      <t>サラ</t>
    </rPh>
    <rPh sb="116" eb="118">
      <t>ザイセイ</t>
    </rPh>
    <rPh sb="125" eb="127">
      <t>コウジョウ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</si>
</sst>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0.2</c:v>
                </c:pt>
                <c:pt idx="3">
                  <c:v>0.26</c:v>
                </c:pt>
                <c:pt idx="4">
                  <c:v>0.27</c:v>
                </c:pt>
              </c:numCache>
            </c:numRef>
          </c:val>
          <c:extLst>
            <c:ext xmlns:c16="http://schemas.microsoft.com/office/drawing/2014/chart" uri="{C3380CC4-5D6E-409C-BE32-E72D297353CC}">
              <c16:uniqueId val="{00000000-2FED-4B35-B70E-9AD0CC6902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0.21</c:v>
                </c:pt>
              </c:numCache>
            </c:numRef>
          </c:val>
          <c:smooth val="0"/>
          <c:extLst>
            <c:ext xmlns:c16="http://schemas.microsoft.com/office/drawing/2014/chart" uri="{C3380CC4-5D6E-409C-BE32-E72D297353CC}">
              <c16:uniqueId val="{00000001-2FED-4B35-B70E-9AD0CC6902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D9-46F6-8DF2-4568C427E1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61.7</c:v>
                </c:pt>
                <c:pt idx="3">
                  <c:v>63.04</c:v>
                </c:pt>
                <c:pt idx="4">
                  <c:v>60.55</c:v>
                </c:pt>
              </c:numCache>
            </c:numRef>
          </c:val>
          <c:smooth val="0"/>
          <c:extLst>
            <c:ext xmlns:c16="http://schemas.microsoft.com/office/drawing/2014/chart" uri="{C3380CC4-5D6E-409C-BE32-E72D297353CC}">
              <c16:uniqueId val="{00000001-D8D9-46F6-8DF2-4568C427E1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98.55</c:v>
                </c:pt>
                <c:pt idx="3">
                  <c:v>98.64</c:v>
                </c:pt>
                <c:pt idx="4">
                  <c:v>98.74</c:v>
                </c:pt>
              </c:numCache>
            </c:numRef>
          </c:val>
          <c:extLst>
            <c:ext xmlns:c16="http://schemas.microsoft.com/office/drawing/2014/chart" uri="{C3380CC4-5D6E-409C-BE32-E72D297353CC}">
              <c16:uniqueId val="{00000000-EDB7-495D-B655-83AC4C6F05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94.56</c:v>
                </c:pt>
                <c:pt idx="3">
                  <c:v>94.75</c:v>
                </c:pt>
                <c:pt idx="4">
                  <c:v>94.92</c:v>
                </c:pt>
              </c:numCache>
            </c:numRef>
          </c:val>
          <c:smooth val="0"/>
          <c:extLst>
            <c:ext xmlns:c16="http://schemas.microsoft.com/office/drawing/2014/chart" uri="{C3380CC4-5D6E-409C-BE32-E72D297353CC}">
              <c16:uniqueId val="{00000001-EDB7-495D-B655-83AC4C6F05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108.02</c:v>
                </c:pt>
                <c:pt idx="3">
                  <c:v>112.16</c:v>
                </c:pt>
                <c:pt idx="4">
                  <c:v>110.92</c:v>
                </c:pt>
              </c:numCache>
            </c:numRef>
          </c:val>
          <c:extLst>
            <c:ext xmlns:c16="http://schemas.microsoft.com/office/drawing/2014/chart" uri="{C3380CC4-5D6E-409C-BE32-E72D297353CC}">
              <c16:uniqueId val="{00000000-369E-4D9F-9D62-7F218987A5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106.55</c:v>
                </c:pt>
                <c:pt idx="3">
                  <c:v>106.01</c:v>
                </c:pt>
                <c:pt idx="4">
                  <c:v>105.5</c:v>
                </c:pt>
              </c:numCache>
            </c:numRef>
          </c:val>
          <c:smooth val="0"/>
          <c:extLst>
            <c:ext xmlns:c16="http://schemas.microsoft.com/office/drawing/2014/chart" uri="{C3380CC4-5D6E-409C-BE32-E72D297353CC}">
              <c16:uniqueId val="{00000001-369E-4D9F-9D62-7F218987A5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3.93</c:v>
                </c:pt>
                <c:pt idx="3">
                  <c:v>7.51</c:v>
                </c:pt>
                <c:pt idx="4">
                  <c:v>11.07</c:v>
                </c:pt>
              </c:numCache>
            </c:numRef>
          </c:val>
          <c:extLst>
            <c:ext xmlns:c16="http://schemas.microsoft.com/office/drawing/2014/chart" uri="{C3380CC4-5D6E-409C-BE32-E72D297353CC}">
              <c16:uniqueId val="{00000000-3D55-402D-AF15-2FC14721A9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28.87</c:v>
                </c:pt>
                <c:pt idx="3">
                  <c:v>31.34</c:v>
                </c:pt>
                <c:pt idx="4">
                  <c:v>32.909999999999997</c:v>
                </c:pt>
              </c:numCache>
            </c:numRef>
          </c:val>
          <c:smooth val="0"/>
          <c:extLst>
            <c:ext xmlns:c16="http://schemas.microsoft.com/office/drawing/2014/chart" uri="{C3380CC4-5D6E-409C-BE32-E72D297353CC}">
              <c16:uniqueId val="{00000001-3D55-402D-AF15-2FC14721A9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1.36</c:v>
                </c:pt>
                <c:pt idx="3">
                  <c:v>1.7</c:v>
                </c:pt>
                <c:pt idx="4">
                  <c:v>2.15</c:v>
                </c:pt>
              </c:numCache>
            </c:numRef>
          </c:val>
          <c:extLst>
            <c:ext xmlns:c16="http://schemas.microsoft.com/office/drawing/2014/chart" uri="{C3380CC4-5D6E-409C-BE32-E72D297353CC}">
              <c16:uniqueId val="{00000000-2A87-457B-B74B-364DAE7C7A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5.64</c:v>
                </c:pt>
                <c:pt idx="3">
                  <c:v>6.43</c:v>
                </c:pt>
                <c:pt idx="4">
                  <c:v>7.75</c:v>
                </c:pt>
              </c:numCache>
            </c:numRef>
          </c:val>
          <c:smooth val="0"/>
          <c:extLst>
            <c:ext xmlns:c16="http://schemas.microsoft.com/office/drawing/2014/chart" uri="{C3380CC4-5D6E-409C-BE32-E72D297353CC}">
              <c16:uniqueId val="{00000001-2A87-457B-B74B-364DAE7C7A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0EB-4A32-83D1-14526CD45FD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5.95</c:v>
                </c:pt>
                <c:pt idx="3">
                  <c:v>5.27</c:v>
                </c:pt>
                <c:pt idx="4">
                  <c:v>4.83</c:v>
                </c:pt>
              </c:numCache>
            </c:numRef>
          </c:val>
          <c:smooth val="0"/>
          <c:extLst>
            <c:ext xmlns:c16="http://schemas.microsoft.com/office/drawing/2014/chart" uri="{C3380CC4-5D6E-409C-BE32-E72D297353CC}">
              <c16:uniqueId val="{00000001-70EB-4A32-83D1-14526CD45FD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33.32</c:v>
                </c:pt>
                <c:pt idx="3">
                  <c:v>44.82</c:v>
                </c:pt>
                <c:pt idx="4">
                  <c:v>58.4</c:v>
                </c:pt>
              </c:numCache>
            </c:numRef>
          </c:val>
          <c:extLst>
            <c:ext xmlns:c16="http://schemas.microsoft.com/office/drawing/2014/chart" uri="{C3380CC4-5D6E-409C-BE32-E72D297353CC}">
              <c16:uniqueId val="{00000000-E8B5-4B72-A67C-DAD4990024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72.930000000000007</c:v>
                </c:pt>
                <c:pt idx="3">
                  <c:v>80.08</c:v>
                </c:pt>
                <c:pt idx="4">
                  <c:v>87.33</c:v>
                </c:pt>
              </c:numCache>
            </c:numRef>
          </c:val>
          <c:smooth val="0"/>
          <c:extLst>
            <c:ext xmlns:c16="http://schemas.microsoft.com/office/drawing/2014/chart" uri="{C3380CC4-5D6E-409C-BE32-E72D297353CC}">
              <c16:uniqueId val="{00000001-E8B5-4B72-A67C-DAD4990024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481.52</c:v>
                </c:pt>
                <c:pt idx="3">
                  <c:v>537.95000000000005</c:v>
                </c:pt>
                <c:pt idx="4">
                  <c:v>591.22</c:v>
                </c:pt>
              </c:numCache>
            </c:numRef>
          </c:val>
          <c:extLst>
            <c:ext xmlns:c16="http://schemas.microsoft.com/office/drawing/2014/chart" uri="{C3380CC4-5D6E-409C-BE32-E72D297353CC}">
              <c16:uniqueId val="{00000000-0FE9-47B3-9E06-65D29C62DE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730.52</c:v>
                </c:pt>
                <c:pt idx="3">
                  <c:v>672.33</c:v>
                </c:pt>
                <c:pt idx="4">
                  <c:v>668.8</c:v>
                </c:pt>
              </c:numCache>
            </c:numRef>
          </c:val>
          <c:smooth val="0"/>
          <c:extLst>
            <c:ext xmlns:c16="http://schemas.microsoft.com/office/drawing/2014/chart" uri="{C3380CC4-5D6E-409C-BE32-E72D297353CC}">
              <c16:uniqueId val="{00000001-0FE9-47B3-9E06-65D29C62DE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96.54</c:v>
                </c:pt>
                <c:pt idx="3">
                  <c:v>102.65</c:v>
                </c:pt>
                <c:pt idx="4">
                  <c:v>104.6</c:v>
                </c:pt>
              </c:numCache>
            </c:numRef>
          </c:val>
          <c:extLst>
            <c:ext xmlns:c16="http://schemas.microsoft.com/office/drawing/2014/chart" uri="{C3380CC4-5D6E-409C-BE32-E72D297353CC}">
              <c16:uniqueId val="{00000000-D03A-4DD6-B067-4AE1A5F644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98.61</c:v>
                </c:pt>
                <c:pt idx="3">
                  <c:v>98.75</c:v>
                </c:pt>
                <c:pt idx="4">
                  <c:v>98.36</c:v>
                </c:pt>
              </c:numCache>
            </c:numRef>
          </c:val>
          <c:smooth val="0"/>
          <c:extLst>
            <c:ext xmlns:c16="http://schemas.microsoft.com/office/drawing/2014/chart" uri="{C3380CC4-5D6E-409C-BE32-E72D297353CC}">
              <c16:uniqueId val="{00000001-D03A-4DD6-B067-4AE1A5F644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130.66</c:v>
                </c:pt>
                <c:pt idx="3">
                  <c:v>123.54</c:v>
                </c:pt>
                <c:pt idx="4">
                  <c:v>122.08</c:v>
                </c:pt>
              </c:numCache>
            </c:numRef>
          </c:val>
          <c:extLst>
            <c:ext xmlns:c16="http://schemas.microsoft.com/office/drawing/2014/chart" uri="{C3380CC4-5D6E-409C-BE32-E72D297353CC}">
              <c16:uniqueId val="{00000000-7B85-4506-8AC2-F266C57F47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141.24</c:v>
                </c:pt>
                <c:pt idx="3">
                  <c:v>142.03</c:v>
                </c:pt>
                <c:pt idx="4">
                  <c:v>142.11000000000001</c:v>
                </c:pt>
              </c:numCache>
            </c:numRef>
          </c:val>
          <c:smooth val="0"/>
          <c:extLst>
            <c:ext xmlns:c16="http://schemas.microsoft.com/office/drawing/2014/chart" uri="{C3380CC4-5D6E-409C-BE32-E72D297353CC}">
              <c16:uniqueId val="{00000001-7B85-4506-8AC2-F266C57F47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
データ!H6</f>
        <v>
東京都　八王子市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75" t="s">
        <v>
9</v>
      </c>
      <c r="BM7" s="76"/>
      <c r="BN7" s="76"/>
      <c r="BO7" s="76"/>
      <c r="BP7" s="76"/>
      <c r="BQ7" s="76"/>
      <c r="BR7" s="76"/>
      <c r="BS7" s="76"/>
      <c r="BT7" s="76"/>
      <c r="BU7" s="76"/>
      <c r="BV7" s="76"/>
      <c r="BW7" s="76"/>
      <c r="BX7" s="76"/>
      <c r="BY7" s="77"/>
    </row>
    <row r="8" spans="1:78" ht="18.75" customHeight="1" x14ac:dyDescent="0.15">
      <c r="A8" s="2"/>
      <c r="B8" s="71" t="str">
        <f>
データ!I6</f>
        <v>
法適用</v>
      </c>
      <c r="C8" s="71"/>
      <c r="D8" s="71"/>
      <c r="E8" s="71"/>
      <c r="F8" s="71"/>
      <c r="G8" s="71"/>
      <c r="H8" s="71"/>
      <c r="I8" s="71" t="str">
        <f>
データ!J6</f>
        <v>
下水道事業</v>
      </c>
      <c r="J8" s="71"/>
      <c r="K8" s="71"/>
      <c r="L8" s="71"/>
      <c r="M8" s="71"/>
      <c r="N8" s="71"/>
      <c r="O8" s="71"/>
      <c r="P8" s="71" t="str">
        <f>
データ!K6</f>
        <v>
公共下水道</v>
      </c>
      <c r="Q8" s="71"/>
      <c r="R8" s="71"/>
      <c r="S8" s="71"/>
      <c r="T8" s="71"/>
      <c r="U8" s="71"/>
      <c r="V8" s="71"/>
      <c r="W8" s="71" t="str">
        <f>
データ!L6</f>
        <v>
Ac1</v>
      </c>
      <c r="X8" s="71"/>
      <c r="Y8" s="71"/>
      <c r="Z8" s="71"/>
      <c r="AA8" s="71"/>
      <c r="AB8" s="71"/>
      <c r="AC8" s="71"/>
      <c r="AD8" s="72" t="str">
        <f>
データ!$M$6</f>
        <v>
非設置</v>
      </c>
      <c r="AE8" s="72"/>
      <c r="AF8" s="72"/>
      <c r="AG8" s="72"/>
      <c r="AH8" s="72"/>
      <c r="AI8" s="72"/>
      <c r="AJ8" s="72"/>
      <c r="AK8" s="3"/>
      <c r="AL8" s="45">
        <f>
データ!S6</f>
        <v>
562145</v>
      </c>
      <c r="AM8" s="45"/>
      <c r="AN8" s="45"/>
      <c r="AO8" s="45"/>
      <c r="AP8" s="45"/>
      <c r="AQ8" s="45"/>
      <c r="AR8" s="45"/>
      <c r="AS8" s="45"/>
      <c r="AT8" s="46">
        <f>
データ!T6</f>
        <v>
186.38</v>
      </c>
      <c r="AU8" s="46"/>
      <c r="AV8" s="46"/>
      <c r="AW8" s="46"/>
      <c r="AX8" s="46"/>
      <c r="AY8" s="46"/>
      <c r="AZ8" s="46"/>
      <c r="BA8" s="46"/>
      <c r="BB8" s="46">
        <f>
データ!U6</f>
        <v>
3016.12</v>
      </c>
      <c r="BC8" s="46"/>
      <c r="BD8" s="46"/>
      <c r="BE8" s="46"/>
      <c r="BF8" s="46"/>
      <c r="BG8" s="46"/>
      <c r="BH8" s="46"/>
      <c r="BI8" s="46"/>
      <c r="BJ8" s="3"/>
      <c r="BK8" s="3"/>
      <c r="BL8" s="67" t="s">
        <v>
10</v>
      </c>
      <c r="BM8" s="68"/>
      <c r="BN8" s="69" t="s">
        <v>
11</v>
      </c>
      <c r="BO8" s="69"/>
      <c r="BP8" s="69"/>
      <c r="BQ8" s="69"/>
      <c r="BR8" s="69"/>
      <c r="BS8" s="69"/>
      <c r="BT8" s="69"/>
      <c r="BU8" s="69"/>
      <c r="BV8" s="69"/>
      <c r="BW8" s="69"/>
      <c r="BX8" s="69"/>
      <c r="BY8" s="70"/>
    </row>
    <row r="9" spans="1:78" ht="18.75" customHeight="1" x14ac:dyDescent="0.15">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54" t="s">
        <v>
21</v>
      </c>
      <c r="BO9" s="54"/>
      <c r="BP9" s="54"/>
      <c r="BQ9" s="54"/>
      <c r="BR9" s="54"/>
      <c r="BS9" s="54"/>
      <c r="BT9" s="54"/>
      <c r="BU9" s="54"/>
      <c r="BV9" s="54"/>
      <c r="BW9" s="54"/>
      <c r="BX9" s="54"/>
      <c r="BY9" s="55"/>
    </row>
    <row r="10" spans="1:78" ht="18.75" customHeight="1" x14ac:dyDescent="0.15">
      <c r="A10" s="2"/>
      <c r="B10" s="46" t="str">
        <f>
データ!N6</f>
        <v>
-</v>
      </c>
      <c r="C10" s="46"/>
      <c r="D10" s="46"/>
      <c r="E10" s="46"/>
      <c r="F10" s="46"/>
      <c r="G10" s="46"/>
      <c r="H10" s="46"/>
      <c r="I10" s="46">
        <f>
データ!O6</f>
        <v>
70.599999999999994</v>
      </c>
      <c r="J10" s="46"/>
      <c r="K10" s="46"/>
      <c r="L10" s="46"/>
      <c r="M10" s="46"/>
      <c r="N10" s="46"/>
      <c r="O10" s="46"/>
      <c r="P10" s="46">
        <f>
データ!P6</f>
        <v>
99.36</v>
      </c>
      <c r="Q10" s="46"/>
      <c r="R10" s="46"/>
      <c r="S10" s="46"/>
      <c r="T10" s="46"/>
      <c r="U10" s="46"/>
      <c r="V10" s="46"/>
      <c r="W10" s="46">
        <f>
データ!Q6</f>
        <v>
87</v>
      </c>
      <c r="X10" s="46"/>
      <c r="Y10" s="46"/>
      <c r="Z10" s="46"/>
      <c r="AA10" s="46"/>
      <c r="AB10" s="46"/>
      <c r="AC10" s="46"/>
      <c r="AD10" s="45">
        <f>
データ!R6</f>
        <v>
2068</v>
      </c>
      <c r="AE10" s="45"/>
      <c r="AF10" s="45"/>
      <c r="AG10" s="45"/>
      <c r="AH10" s="45"/>
      <c r="AI10" s="45"/>
      <c r="AJ10" s="45"/>
      <c r="AK10" s="2"/>
      <c r="AL10" s="45">
        <f>
データ!V6</f>
        <v>
557440</v>
      </c>
      <c r="AM10" s="45"/>
      <c r="AN10" s="45"/>
      <c r="AO10" s="45"/>
      <c r="AP10" s="45"/>
      <c r="AQ10" s="45"/>
      <c r="AR10" s="45"/>
      <c r="AS10" s="45"/>
      <c r="AT10" s="46">
        <f>
データ!W6</f>
        <v>
84.49</v>
      </c>
      <c r="AU10" s="46"/>
      <c r="AV10" s="46"/>
      <c r="AW10" s="46"/>
      <c r="AX10" s="46"/>
      <c r="AY10" s="46"/>
      <c r="AZ10" s="46"/>
      <c r="BA10" s="46"/>
      <c r="BB10" s="46">
        <f>
データ!X6</f>
        <v>
6597.7</v>
      </c>
      <c r="BC10" s="46"/>
      <c r="BD10" s="46"/>
      <c r="BE10" s="46"/>
      <c r="BF10" s="46"/>
      <c r="BG10" s="46"/>
      <c r="BH10" s="46"/>
      <c r="BI10" s="46"/>
      <c r="BJ10" s="2"/>
      <c r="BK10" s="2"/>
      <c r="BL10" s="47" t="s">
        <v>
22</v>
      </c>
      <c r="BM10" s="48"/>
      <c r="BN10" s="49" t="s">
        <v>
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
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【106.11】</v>
      </c>
      <c r="F85" s="12" t="str">
        <f>
データ!AT6</f>
        <v>
【3.15】</v>
      </c>
      <c r="G85" s="12" t="str">
        <f>
データ!BE6</f>
        <v>
【73.44】</v>
      </c>
      <c r="H85" s="12" t="str">
        <f>
データ!BP6</f>
        <v>
【652.82】</v>
      </c>
      <c r="I85" s="12" t="str">
        <f>
データ!CA6</f>
        <v>
【97.61】</v>
      </c>
      <c r="J85" s="12" t="str">
        <f>
データ!CL6</f>
        <v>
【138.29】</v>
      </c>
      <c r="K85" s="12" t="str">
        <f>
データ!CW6</f>
        <v>
【59.10】</v>
      </c>
      <c r="L85" s="12" t="str">
        <f>
データ!DH6</f>
        <v>
【95.82】</v>
      </c>
      <c r="M85" s="12" t="str">
        <f>
データ!DS6</f>
        <v>
【39.74】</v>
      </c>
      <c r="N85" s="12" t="str">
        <f>
データ!ED6</f>
        <v>
【7.62】</v>
      </c>
      <c r="O85" s="12" t="str">
        <f>
データ!EO6</f>
        <v>
【0.23】</v>
      </c>
    </row>
  </sheetData>
  <sheetProtection algorithmName="SHA-512" hashValue="aisKCoUfRsLxtbfb3lTsvXNjDHPHEGJ+Emoy7sLt1BCrhNIuzmvsMMXdQim2Ux8KsQkj/i9PzP5Whe/JOZJnbA==" saltValue="x78ICVy0RiyIwvPi5bNp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2022</v>
      </c>
      <c r="C6" s="19">
        <f t="shared" ref="C6:X6" si="3">
C7</f>
        <v>
132012</v>
      </c>
      <c r="D6" s="19">
        <f t="shared" si="3"/>
        <v>
46</v>
      </c>
      <c r="E6" s="19">
        <f t="shared" si="3"/>
        <v>
17</v>
      </c>
      <c r="F6" s="19">
        <f t="shared" si="3"/>
        <v>
1</v>
      </c>
      <c r="G6" s="19">
        <f t="shared" si="3"/>
        <v>
0</v>
      </c>
      <c r="H6" s="19" t="str">
        <f t="shared" si="3"/>
        <v>
東京都　八王子市</v>
      </c>
      <c r="I6" s="19" t="str">
        <f t="shared" si="3"/>
        <v>
法適用</v>
      </c>
      <c r="J6" s="19" t="str">
        <f t="shared" si="3"/>
        <v>
下水道事業</v>
      </c>
      <c r="K6" s="19" t="str">
        <f t="shared" si="3"/>
        <v>
公共下水道</v>
      </c>
      <c r="L6" s="19" t="str">
        <f t="shared" si="3"/>
        <v>
Ac1</v>
      </c>
      <c r="M6" s="19" t="str">
        <f t="shared" si="3"/>
        <v>
非設置</v>
      </c>
      <c r="N6" s="20" t="str">
        <f t="shared" si="3"/>
        <v>
-</v>
      </c>
      <c r="O6" s="20">
        <f t="shared" si="3"/>
        <v>
70.599999999999994</v>
      </c>
      <c r="P6" s="20">
        <f t="shared" si="3"/>
        <v>
99.36</v>
      </c>
      <c r="Q6" s="20">
        <f t="shared" si="3"/>
        <v>
87</v>
      </c>
      <c r="R6" s="20">
        <f t="shared" si="3"/>
        <v>
2068</v>
      </c>
      <c r="S6" s="20">
        <f t="shared" si="3"/>
        <v>
562145</v>
      </c>
      <c r="T6" s="20">
        <f t="shared" si="3"/>
        <v>
186.38</v>
      </c>
      <c r="U6" s="20">
        <f t="shared" si="3"/>
        <v>
3016.12</v>
      </c>
      <c r="V6" s="20">
        <f t="shared" si="3"/>
        <v>
557440</v>
      </c>
      <c r="W6" s="20">
        <f t="shared" si="3"/>
        <v>
84.49</v>
      </c>
      <c r="X6" s="20">
        <f t="shared" si="3"/>
        <v>
6597.7</v>
      </c>
      <c r="Y6" s="21" t="str">
        <f>
IF(Y7="",NA(),Y7)</f>
        <v>
-</v>
      </c>
      <c r="Z6" s="21" t="str">
        <f t="shared" ref="Z6:AH6" si="4">
IF(Z7="",NA(),Z7)</f>
        <v>
-</v>
      </c>
      <c r="AA6" s="21">
        <f t="shared" si="4"/>
        <v>
108.02</v>
      </c>
      <c r="AB6" s="21">
        <f t="shared" si="4"/>
        <v>
112.16</v>
      </c>
      <c r="AC6" s="21">
        <f t="shared" si="4"/>
        <v>
110.92</v>
      </c>
      <c r="AD6" s="21" t="str">
        <f t="shared" si="4"/>
        <v>
-</v>
      </c>
      <c r="AE6" s="21" t="str">
        <f t="shared" si="4"/>
        <v>
-</v>
      </c>
      <c r="AF6" s="21">
        <f t="shared" si="4"/>
        <v>
106.55</v>
      </c>
      <c r="AG6" s="21">
        <f t="shared" si="4"/>
        <v>
106.01</v>
      </c>
      <c r="AH6" s="21">
        <f t="shared" si="4"/>
        <v>
105.5</v>
      </c>
      <c r="AI6" s="20" t="str">
        <f>
IF(AI7="","",IF(AI7="-","【-】","【"&amp;SUBSTITUTE(TEXT(AI7,"#,##0.00"),"-","△")&amp;"】"))</f>
        <v>
【106.11】</v>
      </c>
      <c r="AJ6" s="21" t="str">
        <f>
IF(AJ7="",NA(),AJ7)</f>
        <v>
-</v>
      </c>
      <c r="AK6" s="21" t="str">
        <f t="shared" ref="AK6:AS6" si="5">
IF(AK7="",NA(),AK7)</f>
        <v>
-</v>
      </c>
      <c r="AL6" s="20">
        <f t="shared" si="5"/>
        <v>
0</v>
      </c>
      <c r="AM6" s="20">
        <f t="shared" si="5"/>
        <v>
0</v>
      </c>
      <c r="AN6" s="20">
        <f t="shared" si="5"/>
        <v>
0</v>
      </c>
      <c r="AO6" s="21" t="str">
        <f t="shared" si="5"/>
        <v>
-</v>
      </c>
      <c r="AP6" s="21" t="str">
        <f t="shared" si="5"/>
        <v>
-</v>
      </c>
      <c r="AQ6" s="21">
        <f t="shared" si="5"/>
        <v>
5.95</v>
      </c>
      <c r="AR6" s="21">
        <f t="shared" si="5"/>
        <v>
5.27</v>
      </c>
      <c r="AS6" s="21">
        <f t="shared" si="5"/>
        <v>
4.83</v>
      </c>
      <c r="AT6" s="20" t="str">
        <f>
IF(AT7="","",IF(AT7="-","【-】","【"&amp;SUBSTITUTE(TEXT(AT7,"#,##0.00"),"-","△")&amp;"】"))</f>
        <v>
【3.15】</v>
      </c>
      <c r="AU6" s="21" t="str">
        <f>
IF(AU7="",NA(),AU7)</f>
        <v>
-</v>
      </c>
      <c r="AV6" s="21" t="str">
        <f t="shared" ref="AV6:BD6" si="6">
IF(AV7="",NA(),AV7)</f>
        <v>
-</v>
      </c>
      <c r="AW6" s="21">
        <f t="shared" si="6"/>
        <v>
33.32</v>
      </c>
      <c r="AX6" s="21">
        <f t="shared" si="6"/>
        <v>
44.82</v>
      </c>
      <c r="AY6" s="21">
        <f t="shared" si="6"/>
        <v>
58.4</v>
      </c>
      <c r="AZ6" s="21" t="str">
        <f t="shared" si="6"/>
        <v>
-</v>
      </c>
      <c r="BA6" s="21" t="str">
        <f t="shared" si="6"/>
        <v>
-</v>
      </c>
      <c r="BB6" s="21">
        <f t="shared" si="6"/>
        <v>
72.930000000000007</v>
      </c>
      <c r="BC6" s="21">
        <f t="shared" si="6"/>
        <v>
80.08</v>
      </c>
      <c r="BD6" s="21">
        <f t="shared" si="6"/>
        <v>
87.33</v>
      </c>
      <c r="BE6" s="20" t="str">
        <f>
IF(BE7="","",IF(BE7="-","【-】","【"&amp;SUBSTITUTE(TEXT(BE7,"#,##0.00"),"-","△")&amp;"】"))</f>
        <v>
【73.44】</v>
      </c>
      <c r="BF6" s="21" t="str">
        <f>
IF(BF7="",NA(),BF7)</f>
        <v>
-</v>
      </c>
      <c r="BG6" s="21" t="str">
        <f t="shared" ref="BG6:BO6" si="7">
IF(BG7="",NA(),BG7)</f>
        <v>
-</v>
      </c>
      <c r="BH6" s="21">
        <f t="shared" si="7"/>
        <v>
481.52</v>
      </c>
      <c r="BI6" s="21">
        <f t="shared" si="7"/>
        <v>
537.95000000000005</v>
      </c>
      <c r="BJ6" s="21">
        <f t="shared" si="7"/>
        <v>
591.22</v>
      </c>
      <c r="BK6" s="21" t="str">
        <f t="shared" si="7"/>
        <v>
-</v>
      </c>
      <c r="BL6" s="21" t="str">
        <f t="shared" si="7"/>
        <v>
-</v>
      </c>
      <c r="BM6" s="21">
        <f t="shared" si="7"/>
        <v>
730.52</v>
      </c>
      <c r="BN6" s="21">
        <f t="shared" si="7"/>
        <v>
672.33</v>
      </c>
      <c r="BO6" s="21">
        <f t="shared" si="7"/>
        <v>
668.8</v>
      </c>
      <c r="BP6" s="20" t="str">
        <f>
IF(BP7="","",IF(BP7="-","【-】","【"&amp;SUBSTITUTE(TEXT(BP7,"#,##0.00"),"-","△")&amp;"】"))</f>
        <v>
【652.82】</v>
      </c>
      <c r="BQ6" s="21" t="str">
        <f>
IF(BQ7="",NA(),BQ7)</f>
        <v>
-</v>
      </c>
      <c r="BR6" s="21" t="str">
        <f t="shared" ref="BR6:BZ6" si="8">
IF(BR7="",NA(),BR7)</f>
        <v>
-</v>
      </c>
      <c r="BS6" s="21">
        <f t="shared" si="8"/>
        <v>
96.54</v>
      </c>
      <c r="BT6" s="21">
        <f t="shared" si="8"/>
        <v>
102.65</v>
      </c>
      <c r="BU6" s="21">
        <f t="shared" si="8"/>
        <v>
104.6</v>
      </c>
      <c r="BV6" s="21" t="str">
        <f t="shared" si="8"/>
        <v>
-</v>
      </c>
      <c r="BW6" s="21" t="str">
        <f t="shared" si="8"/>
        <v>
-</v>
      </c>
      <c r="BX6" s="21">
        <f t="shared" si="8"/>
        <v>
98.61</v>
      </c>
      <c r="BY6" s="21">
        <f t="shared" si="8"/>
        <v>
98.75</v>
      </c>
      <c r="BZ6" s="21">
        <f t="shared" si="8"/>
        <v>
98.36</v>
      </c>
      <c r="CA6" s="20" t="str">
        <f>
IF(CA7="","",IF(CA7="-","【-】","【"&amp;SUBSTITUTE(TEXT(CA7,"#,##0.00"),"-","△")&amp;"】"))</f>
        <v>
【97.61】</v>
      </c>
      <c r="CB6" s="21" t="str">
        <f>
IF(CB7="",NA(),CB7)</f>
        <v>
-</v>
      </c>
      <c r="CC6" s="21" t="str">
        <f t="shared" ref="CC6:CK6" si="9">
IF(CC7="",NA(),CC7)</f>
        <v>
-</v>
      </c>
      <c r="CD6" s="21">
        <f t="shared" si="9"/>
        <v>
130.66</v>
      </c>
      <c r="CE6" s="21">
        <f t="shared" si="9"/>
        <v>
123.54</v>
      </c>
      <c r="CF6" s="21">
        <f t="shared" si="9"/>
        <v>
122.08</v>
      </c>
      <c r="CG6" s="21" t="str">
        <f t="shared" si="9"/>
        <v>
-</v>
      </c>
      <c r="CH6" s="21" t="str">
        <f t="shared" si="9"/>
        <v>
-</v>
      </c>
      <c r="CI6" s="21">
        <f t="shared" si="9"/>
        <v>
141.24</v>
      </c>
      <c r="CJ6" s="21">
        <f t="shared" si="9"/>
        <v>
142.03</v>
      </c>
      <c r="CK6" s="21">
        <f t="shared" si="9"/>
        <v>
142.11000000000001</v>
      </c>
      <c r="CL6" s="20" t="str">
        <f>
IF(CL7="","",IF(CL7="-","【-】","【"&amp;SUBSTITUTE(TEXT(CL7,"#,##0.00"),"-","△")&amp;"】"))</f>
        <v>
【138.29】</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f t="shared" si="10"/>
        <v>
61.7</v>
      </c>
      <c r="CU6" s="21">
        <f t="shared" si="10"/>
        <v>
63.04</v>
      </c>
      <c r="CV6" s="21">
        <f t="shared" si="10"/>
        <v>
60.55</v>
      </c>
      <c r="CW6" s="20" t="str">
        <f>
IF(CW7="","",IF(CW7="-","【-】","【"&amp;SUBSTITUTE(TEXT(CW7,"#,##0.00"),"-","△")&amp;"】"))</f>
        <v>
【59.10】</v>
      </c>
      <c r="CX6" s="21" t="str">
        <f>
IF(CX7="",NA(),CX7)</f>
        <v>
-</v>
      </c>
      <c r="CY6" s="21" t="str">
        <f t="shared" ref="CY6:DG6" si="11">
IF(CY7="",NA(),CY7)</f>
        <v>
-</v>
      </c>
      <c r="CZ6" s="21">
        <f t="shared" si="11"/>
        <v>
98.55</v>
      </c>
      <c r="DA6" s="21">
        <f t="shared" si="11"/>
        <v>
98.64</v>
      </c>
      <c r="DB6" s="21">
        <f t="shared" si="11"/>
        <v>
98.74</v>
      </c>
      <c r="DC6" s="21" t="str">
        <f t="shared" si="11"/>
        <v>
-</v>
      </c>
      <c r="DD6" s="21" t="str">
        <f t="shared" si="11"/>
        <v>
-</v>
      </c>
      <c r="DE6" s="21">
        <f t="shared" si="11"/>
        <v>
94.56</v>
      </c>
      <c r="DF6" s="21">
        <f t="shared" si="11"/>
        <v>
94.75</v>
      </c>
      <c r="DG6" s="21">
        <f t="shared" si="11"/>
        <v>
94.92</v>
      </c>
      <c r="DH6" s="20" t="str">
        <f>
IF(DH7="","",IF(DH7="-","【-】","【"&amp;SUBSTITUTE(TEXT(DH7,"#,##0.00"),"-","△")&amp;"】"))</f>
        <v>
【95.82】</v>
      </c>
      <c r="DI6" s="21" t="str">
        <f>
IF(DI7="",NA(),DI7)</f>
        <v>
-</v>
      </c>
      <c r="DJ6" s="21" t="str">
        <f t="shared" ref="DJ6:DR6" si="12">
IF(DJ7="",NA(),DJ7)</f>
        <v>
-</v>
      </c>
      <c r="DK6" s="21">
        <f t="shared" si="12"/>
        <v>
3.93</v>
      </c>
      <c r="DL6" s="21">
        <f t="shared" si="12"/>
        <v>
7.51</v>
      </c>
      <c r="DM6" s="21">
        <f t="shared" si="12"/>
        <v>
11.07</v>
      </c>
      <c r="DN6" s="21" t="str">
        <f t="shared" si="12"/>
        <v>
-</v>
      </c>
      <c r="DO6" s="21" t="str">
        <f t="shared" si="12"/>
        <v>
-</v>
      </c>
      <c r="DP6" s="21">
        <f t="shared" si="12"/>
        <v>
28.87</v>
      </c>
      <c r="DQ6" s="21">
        <f t="shared" si="12"/>
        <v>
31.34</v>
      </c>
      <c r="DR6" s="21">
        <f t="shared" si="12"/>
        <v>
32.909999999999997</v>
      </c>
      <c r="DS6" s="20" t="str">
        <f>
IF(DS7="","",IF(DS7="-","【-】","【"&amp;SUBSTITUTE(TEXT(DS7,"#,##0.00"),"-","△")&amp;"】"))</f>
        <v>
【39.74】</v>
      </c>
      <c r="DT6" s="21" t="str">
        <f>
IF(DT7="",NA(),DT7)</f>
        <v>
-</v>
      </c>
      <c r="DU6" s="21" t="str">
        <f t="shared" ref="DU6:EC6" si="13">
IF(DU7="",NA(),DU7)</f>
        <v>
-</v>
      </c>
      <c r="DV6" s="21">
        <f t="shared" si="13"/>
        <v>
1.36</v>
      </c>
      <c r="DW6" s="21">
        <f t="shared" si="13"/>
        <v>
1.7</v>
      </c>
      <c r="DX6" s="21">
        <f t="shared" si="13"/>
        <v>
2.15</v>
      </c>
      <c r="DY6" s="21" t="str">
        <f t="shared" si="13"/>
        <v>
-</v>
      </c>
      <c r="DZ6" s="21" t="str">
        <f t="shared" si="13"/>
        <v>
-</v>
      </c>
      <c r="EA6" s="21">
        <f t="shared" si="13"/>
        <v>
5.64</v>
      </c>
      <c r="EB6" s="21">
        <f t="shared" si="13"/>
        <v>
6.43</v>
      </c>
      <c r="EC6" s="21">
        <f t="shared" si="13"/>
        <v>
7.75</v>
      </c>
      <c r="ED6" s="20" t="str">
        <f>
IF(ED7="","",IF(ED7="-","【-】","【"&amp;SUBSTITUTE(TEXT(ED7,"#,##0.00"),"-","△")&amp;"】"))</f>
        <v>
【7.62】</v>
      </c>
      <c r="EE6" s="21" t="str">
        <f>
IF(EE7="",NA(),EE7)</f>
        <v>
-</v>
      </c>
      <c r="EF6" s="21" t="str">
        <f t="shared" ref="EF6:EN6" si="14">
IF(EF7="",NA(),EF7)</f>
        <v>
-</v>
      </c>
      <c r="EG6" s="21">
        <f t="shared" si="14"/>
        <v>
0.2</v>
      </c>
      <c r="EH6" s="21">
        <f t="shared" si="14"/>
        <v>
0.26</v>
      </c>
      <c r="EI6" s="21">
        <f t="shared" si="14"/>
        <v>
0.27</v>
      </c>
      <c r="EJ6" s="21" t="str">
        <f t="shared" si="14"/>
        <v>
-</v>
      </c>
      <c r="EK6" s="21" t="str">
        <f t="shared" si="14"/>
        <v>
-</v>
      </c>
      <c r="EL6" s="21">
        <f t="shared" si="14"/>
        <v>
0.19</v>
      </c>
      <c r="EM6" s="21">
        <f t="shared" si="14"/>
        <v>
0.19</v>
      </c>
      <c r="EN6" s="21">
        <f t="shared" si="14"/>
        <v>
0.21</v>
      </c>
      <c r="EO6" s="20" t="str">
        <f>
IF(EO7="","",IF(EO7="-","【-】","【"&amp;SUBSTITUTE(TEXT(EO7,"#,##0.00"),"-","△")&amp;"】"))</f>
        <v>
【0.23】</v>
      </c>
    </row>
    <row r="7" spans="1:148" s="22" customFormat="1" x14ac:dyDescent="0.15">
      <c r="A7" s="14"/>
      <c r="B7" s="23">
        <v>
2022</v>
      </c>
      <c r="C7" s="23">
        <v>
132012</v>
      </c>
      <c r="D7" s="23">
        <v>
46</v>
      </c>
      <c r="E7" s="23">
        <v>
17</v>
      </c>
      <c r="F7" s="23">
        <v>
1</v>
      </c>
      <c r="G7" s="23">
        <v>
0</v>
      </c>
      <c r="H7" s="23" t="s">
        <v>
96</v>
      </c>
      <c r="I7" s="23" t="s">
        <v>
97</v>
      </c>
      <c r="J7" s="23" t="s">
        <v>
98</v>
      </c>
      <c r="K7" s="23" t="s">
        <v>
99</v>
      </c>
      <c r="L7" s="23" t="s">
        <v>
100</v>
      </c>
      <c r="M7" s="23" t="s">
        <v>
101</v>
      </c>
      <c r="N7" s="24" t="s">
        <v>
102</v>
      </c>
      <c r="O7" s="24">
        <v>
70.599999999999994</v>
      </c>
      <c r="P7" s="24">
        <v>
99.36</v>
      </c>
      <c r="Q7" s="24">
        <v>
87</v>
      </c>
      <c r="R7" s="24">
        <v>
2068</v>
      </c>
      <c r="S7" s="24">
        <v>
562145</v>
      </c>
      <c r="T7" s="24">
        <v>
186.38</v>
      </c>
      <c r="U7" s="24">
        <v>
3016.12</v>
      </c>
      <c r="V7" s="24">
        <v>
557440</v>
      </c>
      <c r="W7" s="24">
        <v>
84.49</v>
      </c>
      <c r="X7" s="24">
        <v>
6597.7</v>
      </c>
      <c r="Y7" s="24" t="s">
        <v>
102</v>
      </c>
      <c r="Z7" s="24" t="s">
        <v>
102</v>
      </c>
      <c r="AA7" s="24">
        <v>
108.02</v>
      </c>
      <c r="AB7" s="24">
        <v>
112.16</v>
      </c>
      <c r="AC7" s="24">
        <v>
110.92</v>
      </c>
      <c r="AD7" s="24" t="s">
        <v>
102</v>
      </c>
      <c r="AE7" s="24" t="s">
        <v>
102</v>
      </c>
      <c r="AF7" s="24">
        <v>
106.55</v>
      </c>
      <c r="AG7" s="24">
        <v>
106.01</v>
      </c>
      <c r="AH7" s="24">
        <v>
105.5</v>
      </c>
      <c r="AI7" s="24">
        <v>
106.11</v>
      </c>
      <c r="AJ7" s="24" t="s">
        <v>
102</v>
      </c>
      <c r="AK7" s="24" t="s">
        <v>
102</v>
      </c>
      <c r="AL7" s="24">
        <v>
0</v>
      </c>
      <c r="AM7" s="24">
        <v>
0</v>
      </c>
      <c r="AN7" s="24">
        <v>
0</v>
      </c>
      <c r="AO7" s="24" t="s">
        <v>
102</v>
      </c>
      <c r="AP7" s="24" t="s">
        <v>
102</v>
      </c>
      <c r="AQ7" s="24">
        <v>
5.95</v>
      </c>
      <c r="AR7" s="24">
        <v>
5.27</v>
      </c>
      <c r="AS7" s="24">
        <v>
4.83</v>
      </c>
      <c r="AT7" s="24">
        <v>
3.15</v>
      </c>
      <c r="AU7" s="24" t="s">
        <v>
102</v>
      </c>
      <c r="AV7" s="24" t="s">
        <v>
102</v>
      </c>
      <c r="AW7" s="24">
        <v>
33.32</v>
      </c>
      <c r="AX7" s="24">
        <v>
44.82</v>
      </c>
      <c r="AY7" s="24">
        <v>
58.4</v>
      </c>
      <c r="AZ7" s="24" t="s">
        <v>
102</v>
      </c>
      <c r="BA7" s="24" t="s">
        <v>
102</v>
      </c>
      <c r="BB7" s="24">
        <v>
72.930000000000007</v>
      </c>
      <c r="BC7" s="24">
        <v>
80.08</v>
      </c>
      <c r="BD7" s="24">
        <v>
87.33</v>
      </c>
      <c r="BE7" s="24">
        <v>
73.44</v>
      </c>
      <c r="BF7" s="24" t="s">
        <v>
102</v>
      </c>
      <c r="BG7" s="24" t="s">
        <v>
102</v>
      </c>
      <c r="BH7" s="24">
        <v>
481.52</v>
      </c>
      <c r="BI7" s="24">
        <v>
537.95000000000005</v>
      </c>
      <c r="BJ7" s="24">
        <v>
591.22</v>
      </c>
      <c r="BK7" s="24" t="s">
        <v>
102</v>
      </c>
      <c r="BL7" s="24" t="s">
        <v>
102</v>
      </c>
      <c r="BM7" s="24">
        <v>
730.52</v>
      </c>
      <c r="BN7" s="24">
        <v>
672.33</v>
      </c>
      <c r="BO7" s="24">
        <v>
668.8</v>
      </c>
      <c r="BP7" s="24">
        <v>
652.82000000000005</v>
      </c>
      <c r="BQ7" s="24" t="s">
        <v>
102</v>
      </c>
      <c r="BR7" s="24" t="s">
        <v>
102</v>
      </c>
      <c r="BS7" s="24">
        <v>
96.54</v>
      </c>
      <c r="BT7" s="24">
        <v>
102.65</v>
      </c>
      <c r="BU7" s="24">
        <v>
104.6</v>
      </c>
      <c r="BV7" s="24" t="s">
        <v>
102</v>
      </c>
      <c r="BW7" s="24" t="s">
        <v>
102</v>
      </c>
      <c r="BX7" s="24">
        <v>
98.61</v>
      </c>
      <c r="BY7" s="24">
        <v>
98.75</v>
      </c>
      <c r="BZ7" s="24">
        <v>
98.36</v>
      </c>
      <c r="CA7" s="24">
        <v>
97.61</v>
      </c>
      <c r="CB7" s="24" t="s">
        <v>
102</v>
      </c>
      <c r="CC7" s="24" t="s">
        <v>
102</v>
      </c>
      <c r="CD7" s="24">
        <v>
130.66</v>
      </c>
      <c r="CE7" s="24">
        <v>
123.54</v>
      </c>
      <c r="CF7" s="24">
        <v>
122.08</v>
      </c>
      <c r="CG7" s="24" t="s">
        <v>
102</v>
      </c>
      <c r="CH7" s="24" t="s">
        <v>
102</v>
      </c>
      <c r="CI7" s="24">
        <v>
141.24</v>
      </c>
      <c r="CJ7" s="24">
        <v>
142.03</v>
      </c>
      <c r="CK7" s="24">
        <v>
142.11000000000001</v>
      </c>
      <c r="CL7" s="24">
        <v>
138.29</v>
      </c>
      <c r="CM7" s="24" t="s">
        <v>
102</v>
      </c>
      <c r="CN7" s="24" t="s">
        <v>
102</v>
      </c>
      <c r="CO7" s="24" t="s">
        <v>
102</v>
      </c>
      <c r="CP7" s="24" t="s">
        <v>
102</v>
      </c>
      <c r="CQ7" s="24" t="s">
        <v>
102</v>
      </c>
      <c r="CR7" s="24" t="s">
        <v>
102</v>
      </c>
      <c r="CS7" s="24" t="s">
        <v>
102</v>
      </c>
      <c r="CT7" s="24">
        <v>
61.7</v>
      </c>
      <c r="CU7" s="24">
        <v>
63.04</v>
      </c>
      <c r="CV7" s="24">
        <v>
60.55</v>
      </c>
      <c r="CW7" s="24">
        <v>
59.1</v>
      </c>
      <c r="CX7" s="24" t="s">
        <v>
102</v>
      </c>
      <c r="CY7" s="24" t="s">
        <v>
102</v>
      </c>
      <c r="CZ7" s="24">
        <v>
98.55</v>
      </c>
      <c r="DA7" s="24">
        <v>
98.64</v>
      </c>
      <c r="DB7" s="24">
        <v>
98.74</v>
      </c>
      <c r="DC7" s="24" t="s">
        <v>
102</v>
      </c>
      <c r="DD7" s="24" t="s">
        <v>
102</v>
      </c>
      <c r="DE7" s="24">
        <v>
94.56</v>
      </c>
      <c r="DF7" s="24">
        <v>
94.75</v>
      </c>
      <c r="DG7" s="24">
        <v>
94.92</v>
      </c>
      <c r="DH7" s="24">
        <v>
95.82</v>
      </c>
      <c r="DI7" s="24" t="s">
        <v>
102</v>
      </c>
      <c r="DJ7" s="24" t="s">
        <v>
102</v>
      </c>
      <c r="DK7" s="24">
        <v>
3.93</v>
      </c>
      <c r="DL7" s="24">
        <v>
7.51</v>
      </c>
      <c r="DM7" s="24">
        <v>
11.07</v>
      </c>
      <c r="DN7" s="24" t="s">
        <v>
102</v>
      </c>
      <c r="DO7" s="24" t="s">
        <v>
102</v>
      </c>
      <c r="DP7" s="24">
        <v>
28.87</v>
      </c>
      <c r="DQ7" s="24">
        <v>
31.34</v>
      </c>
      <c r="DR7" s="24">
        <v>
32.909999999999997</v>
      </c>
      <c r="DS7" s="24">
        <v>
39.74</v>
      </c>
      <c r="DT7" s="24" t="s">
        <v>
102</v>
      </c>
      <c r="DU7" s="24" t="s">
        <v>
102</v>
      </c>
      <c r="DV7" s="24">
        <v>
1.36</v>
      </c>
      <c r="DW7" s="24">
        <v>
1.7</v>
      </c>
      <c r="DX7" s="24">
        <v>
2.15</v>
      </c>
      <c r="DY7" s="24" t="s">
        <v>
102</v>
      </c>
      <c r="DZ7" s="24" t="s">
        <v>
102</v>
      </c>
      <c r="EA7" s="24">
        <v>
5.64</v>
      </c>
      <c r="EB7" s="24">
        <v>
6.43</v>
      </c>
      <c r="EC7" s="24">
        <v>
7.75</v>
      </c>
      <c r="ED7" s="24">
        <v>
7.62</v>
      </c>
      <c r="EE7" s="24" t="s">
        <v>
102</v>
      </c>
      <c r="EF7" s="24" t="s">
        <v>
102</v>
      </c>
      <c r="EG7" s="24">
        <v>
0.2</v>
      </c>
      <c r="EH7" s="24">
        <v>
0.26</v>
      </c>
      <c r="EI7" s="24">
        <v>
0.27</v>
      </c>
      <c r="EJ7" s="24" t="s">
        <v>
102</v>
      </c>
      <c r="EK7" s="24" t="s">
        <v>
102</v>
      </c>
      <c r="EL7" s="24">
        <v>
0.19</v>
      </c>
      <c r="EM7" s="24">
        <v>
0.19</v>
      </c>
      <c r="EN7" s="24">
        <v>
0.21</v>
      </c>
      <c r="EO7" s="24">
        <v>
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47484</v>
      </c>
      <c r="C10" s="28">
        <f t="shared" si="15"/>
        <v>
47849</v>
      </c>
      <c r="D10" s="28">
        <f>
DATEVALUE($B7+12-D11&amp;"/1/"&amp;D12)</f>
        <v>
48215</v>
      </c>
      <c r="E10" s="28">
        <f>
DATEVALUE($B7+12-E11&amp;"/1/"&amp;E12)</f>
        <v>
48582</v>
      </c>
      <c r="F10" s="28">
        <f>
DATEVALUE($B7+12-F11&amp;"/1/"&amp;F12)</f>
        <v>
48948</v>
      </c>
    </row>
    <row r="11" spans="1:148" x14ac:dyDescent="0.15">
      <c r="B11">
        <v>
4</v>
      </c>
      <c r="C11">
        <v>
3</v>
      </c>
      <c r="D11">
        <v>
2</v>
      </c>
      <c r="E11">
        <v>
1</v>
      </c>
      <c r="F11">
        <v>
0</v>
      </c>
      <c r="G11" t="s">
        <v>
108</v>
      </c>
    </row>
    <row r="12" spans="1:148" x14ac:dyDescent="0.15">
      <c r="B12">
        <v>
1</v>
      </c>
      <c r="C12">
        <v>
1</v>
      </c>
      <c r="D12">
        <v>
2</v>
      </c>
      <c r="E12">
        <v>
3</v>
      </c>
      <c r="F12">
        <v>
4</v>
      </c>
      <c r="G12" t="s">
        <v>
109</v>
      </c>
    </row>
    <row r="13" spans="1:148" x14ac:dyDescent="0.15">
      <c r="B13" t="s">
        <v>
110</v>
      </c>
      <c r="C13" t="s">
        <v>
111</v>
      </c>
      <c r="D13" t="s">
        <v>
112</v>
      </c>
      <c r="E13" t="s">
        <v>
112</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長戸　野乃佳</cp:lastModifiedBy>
  <cp:lastPrinted>2024-01-26T01:20:06Z</cp:lastPrinted>
  <dcterms:created xsi:type="dcterms:W3CDTF">2023-12-12T00:45:11Z</dcterms:created>
  <dcterms:modified xsi:type="dcterms:W3CDTF">2024-01-26T01:22:50Z</dcterms:modified>
  <cp:category/>
</cp:coreProperties>
</file>