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品川区・左" sheetId="34" r:id="rId2"/>
    <sheet name="品川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品川区・右!$A$1:$S$61</definedName>
    <definedName name="_xlnm.Print_Area" localSheetId="1">品川区・左!$A$1:$AL$52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J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4" i="33"/>
  <c r="J45" i="33"/>
  <c r="J46" i="33"/>
  <c r="J47" i="33"/>
  <c r="J49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<sst xmlns="http://schemas.openxmlformats.org/spreadsheetml/2006/main" count="1598" uniqueCount="239">
  <si>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</si>
  <si>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</si>
  <si>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</si>
  <si>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</si>
  <si>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</si>
  <si>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</si>
  <si>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</si>
  <si>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</si>
  <si>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</si>
  <si>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</si>
  <si>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</si>
  <si>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</si>
  <si>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</si>
  <si>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</si>
  <si>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</si>
  <si>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</si>
  <si>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</si>
  <si>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</si>
  <si>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</si>
  <si>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</si>
  <si>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</si>
  <si>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</si>
  <si>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</si>
  <si>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</si>
  <si>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</si>
  <si>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</si>
  <si>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</si>
  <si>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</si>
  <si>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</si>
  <si>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</si>
  <si>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</si>
  <si>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</si>
  <si>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</si>
  <si>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</si>
  <si>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</si>
  <si>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</si>
  <si>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</si>
  <si>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</si>
  <si>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</si>
  <si>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</si>
  <si>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</si>
  <si>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</si>
  <si>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</si>
  <si>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</si>
  <si>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</si>
  <si>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</si>
  <si>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</si>
  <si>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</si>
  <si>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</si>
  <si>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</si>
  <si>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</si>
  <si>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</si>
  <si>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</si>
  <si>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</si>
  <si>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</si>
  <si>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</si>
  <si>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</si>
  <si>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</si>
  <si>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</si>
  <si>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</si>
  <si>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</si>
  <si>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</si>
  <si>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</si>
  <si>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</si>
  <si>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</si>
  <si>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</si>
  <si>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</si>
  <si>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</si>
  <si>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</si>
  <si>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</si>
  <si>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</si>
  <si>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</si>
  <si>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</si>
  <si>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</si>
  <si>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</si>
  <si>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</si>
  <si>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</si>
  <si>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</si>
  <si>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</si>
  <si>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</si>
  <si>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</si>
  <si>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</si>
  <si>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</si>
  <si>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</si>
  <si>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</si>
  <si>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</si>
  <si>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</si>
  <si>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</si>
  <si>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</si>
  <si>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</si>
  <si>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</si>
  <si>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</si>
  <si>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</si>
  <si>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</si>
  <si>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</si>
  <si>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</si>
  <si>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</si>
  <si>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</si>
  <si>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</si>
  <si>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</si>
  <si>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</si>
  <si>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</si>
  <si>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</si>
  <si>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</si>
  <si>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</si>
  <si>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</si>
  <si>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</si>
  <si>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</si>
  <si>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</si>
  <si>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</si>
  <si>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</si>
  <si>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</si>
  <si>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</si>
  <si>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</si>
  <si>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</si>
  <si>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</si>
  <si>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</si>
  <si>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</si>
  <si>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</si>
  <si>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</si>
  <si>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</si>
  <si>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</si>
  <si>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</si>
  <si>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</si>
  <si>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</si>
  <si>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</si>
  <si>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</si>
  <si>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</si>
  <si>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</si>
  <si>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</si>
  <si>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</si>
  <si>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</si>
  <si>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</si>
  <si>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</si>
  <si>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</si>
  <si>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</si>
  <si>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</si>
  <si>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</si>
  <si>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</si>
  <si>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</si>
  <si>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</si>
  <si>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</si>
  <si>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</si>
  <si>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</si>
  <si>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</si>
  <si>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</si>
  <si>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</si>
  <si>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</si>
  <si>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</si>
  <si>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</si>
  <si>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</si>
  <si>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</si>
  <si>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</si>
  <si>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</si>
  <si>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</si>
  <si>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</si>
  <si>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</si>
  <si>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</si>
  <si>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</si>
  <si>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</si>
  <si>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</si>
  <si>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</si>
  <si>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</si>
  <si>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</si>
  <si>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</si>
  <si>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</si>
  <si>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</si>
  <si>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</si>
  <si>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</si>
  <si>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</si>
  <si>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</si>
  <si>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</si>
  <si>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</si>
  <si>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</si>
  <si>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</si>
  <si>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</si>
  <si>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</si>
  <si>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</si>
  <si>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</si>
  <si>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</si>
  <si>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</si>
  <si>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</si>
  <si>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</si>
  <si>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</si>
  <si>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</si>
  <si>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</si>
  <si>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</si>
  <si>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</si>
  <si>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</si>
  <si>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</si>
  <si>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</si>
  <si>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</si>
  <si>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</si>
  <si>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</si>
  <si>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</si>
  <si>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</si>
  <si>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</si>
  <si>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</si>
  <si>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</si>
  <si>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</si>
  <si>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</si>
  <si>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</si>
  <si>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</si>
  <si>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</si>
  <si>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</si>
  <si>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</si>
  <si>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</si>
  <si>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</si>
  <si>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</si>
  <si>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</si>
  <si>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</si>
  <si>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</si>
  <si>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</si>
  <si>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</si>
  <si>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</si>
  <si>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</si>
  <si>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</si>
  <si>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</si>
  <si>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</si>
  <si>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</si>
  <si>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</si>
  <si>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</si>
  <si>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</si>
  <si>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</si>
  <si>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品川区</t>
    <rPh sb="0" eb="3">
      <t>シナガワク</t>
    </rPh>
    <phoneticPr fontId="16"/>
  </si>
  <si>
    <t>（品川区）</t>
    <rPh sb="1" eb="4">
      <t>シナガワク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</si>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</sst>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133354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4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394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225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422488</v>
      </c>
      <c r="F5" s="1151"/>
      <c r="G5" s="1151"/>
      <c r="H5" s="1151"/>
      <c r="I5" s="1152" t="s">
        <v>6</v>
      </c>
      <c r="J5" s="1153">
        <v>22.84</v>
      </c>
      <c r="K5" s="1154"/>
      <c r="L5" s="1154"/>
      <c r="M5" s="1154"/>
      <c r="N5" s="1155" t="s">
        <v>7</v>
      </c>
      <c r="O5" s="1156">
        <v>18498</v>
      </c>
      <c r="P5" s="1157"/>
      <c r="Q5" s="1157"/>
      <c r="R5" s="1157"/>
      <c r="S5" s="1157"/>
      <c r="T5" s="1157"/>
      <c r="U5" s="1152" t="s">
        <v>6</v>
      </c>
      <c r="V5" s="1156">
        <v>422488</v>
      </c>
      <c r="W5" s="1157"/>
      <c r="X5" s="1157"/>
      <c r="Y5" s="1157"/>
      <c r="Z5" s="1157"/>
      <c r="AA5" s="1157"/>
      <c r="AB5" s="1158" t="s">
        <v>6</v>
      </c>
      <c r="AC5" s="1159" t="s">
        <v>227</v>
      </c>
      <c r="AD5" s="1160"/>
      <c r="AE5" s="1160"/>
      <c r="AF5" s="1160"/>
      <c r="AG5" s="1157">
        <v>406362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386855</v>
      </c>
      <c r="F6" s="1165"/>
      <c r="G6" s="1165"/>
      <c r="H6" s="1165"/>
      <c r="I6" s="1166" t="s">
        <v>6</v>
      </c>
      <c r="J6" s="1167">
        <v>22.84</v>
      </c>
      <c r="K6" s="1168"/>
      <c r="L6" s="1168"/>
      <c r="M6" s="1168"/>
      <c r="N6" s="1169" t="s">
        <v>7</v>
      </c>
      <c r="O6" s="1170">
        <v>16938</v>
      </c>
      <c r="P6" s="1171"/>
      <c r="Q6" s="1171"/>
      <c r="R6" s="1171"/>
      <c r="S6" s="1171"/>
      <c r="T6" s="1171"/>
      <c r="U6" s="1166" t="s">
        <v>6</v>
      </c>
      <c r="V6" s="1170">
        <v>386855</v>
      </c>
      <c r="W6" s="1171"/>
      <c r="X6" s="1171"/>
      <c r="Y6" s="1171"/>
      <c r="Z6" s="1171"/>
      <c r="AA6" s="1171"/>
      <c r="AB6" s="1172" t="s">
        <v>6</v>
      </c>
      <c r="AC6" s="1173" t="s">
        <v>228</v>
      </c>
      <c r="AD6" s="1174"/>
      <c r="AE6" s="1174"/>
      <c r="AF6" s="1174"/>
      <c r="AG6" s="1157">
        <v>404405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229</v>
      </c>
      <c r="H8" s="1141"/>
      <c r="I8" s="1141"/>
      <c r="J8" s="1141"/>
      <c r="K8" s="1141"/>
      <c r="L8" s="1141"/>
      <c r="M8" s="1142"/>
      <c r="N8" s="1182" t="s">
        <v>230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229</v>
      </c>
      <c r="AA8" s="1141"/>
      <c r="AB8" s="1141"/>
      <c r="AC8" s="1141"/>
      <c r="AD8" s="1141"/>
      <c r="AE8" s="1141"/>
      <c r="AF8" s="1142"/>
      <c r="AG8" s="1182" t="s">
        <v>230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195518418</v>
      </c>
      <c r="H10" s="1211"/>
      <c r="I10" s="1211"/>
      <c r="J10" s="1211"/>
      <c r="K10" s="1211"/>
      <c r="L10" s="1212"/>
      <c r="M10" s="1213"/>
      <c r="N10" s="1210">
        <v>193464347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1.1000000000000001</v>
      </c>
      <c r="T10" s="1216"/>
      <c r="U10" s="1217" t="s">
        <v>22</v>
      </c>
      <c r="V10" s="1208"/>
      <c r="W10" s="1208"/>
      <c r="X10" s="1208"/>
      <c r="Y10" s="1209"/>
      <c r="Z10" s="1210">
        <v>100353623</v>
      </c>
      <c r="AA10" s="1211"/>
      <c r="AB10" s="1211"/>
      <c r="AC10" s="1211"/>
      <c r="AD10" s="1218"/>
      <c r="AE10" s="1219"/>
      <c r="AF10" s="1210">
        <v>98926880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188940434</v>
      </c>
      <c r="H12" s="1239"/>
      <c r="I12" s="1239"/>
      <c r="J12" s="1239"/>
      <c r="K12" s="1239"/>
      <c r="L12" s="1212"/>
      <c r="M12" s="1213"/>
      <c r="N12" s="1238">
        <v>186459178</v>
      </c>
      <c r="O12" s="1239"/>
      <c r="P12" s="1239"/>
      <c r="Q12" s="1239"/>
      <c r="R12" s="1214"/>
      <c r="S12" s="1215">
        <f t="shared" si="0"/>
        <v>1.3</v>
      </c>
      <c r="T12" s="1216"/>
      <c r="U12" s="1240" t="s">
        <v>25</v>
      </c>
      <c r="V12" s="1236"/>
      <c r="W12" s="1236"/>
      <c r="X12" s="1236"/>
      <c r="Y12" s="1237"/>
      <c r="Z12" s="1210">
        <v>56685231</v>
      </c>
      <c r="AA12" s="1211"/>
      <c r="AB12" s="1211"/>
      <c r="AC12" s="1211"/>
      <c r="AD12" s="1241"/>
      <c r="AE12" s="1242" t="s">
        <v>18</v>
      </c>
      <c r="AF12" s="1210">
        <v>54817503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6577984</v>
      </c>
      <c r="H14" s="1239"/>
      <c r="I14" s="1239"/>
      <c r="J14" s="1239"/>
      <c r="K14" s="1239"/>
      <c r="L14" s="1212"/>
      <c r="M14" s="1213"/>
      <c r="N14" s="1238">
        <v>7005169</v>
      </c>
      <c r="O14" s="1239"/>
      <c r="P14" s="1239"/>
      <c r="Q14" s="1239"/>
      <c r="R14" s="1249"/>
      <c r="S14" s="1215">
        <f t="shared" si="0"/>
        <v>-6.1</v>
      </c>
      <c r="T14" s="1216"/>
      <c r="U14" s="1240" t="s">
        <v>28</v>
      </c>
      <c r="V14" s="1236"/>
      <c r="W14" s="1236"/>
      <c r="X14" s="1236"/>
      <c r="Y14" s="1237"/>
      <c r="Z14" s="1210">
        <v>109737994</v>
      </c>
      <c r="AA14" s="1211"/>
      <c r="AB14" s="1211"/>
      <c r="AC14" s="1211"/>
      <c r="AD14" s="1250"/>
      <c r="AE14" s="1242" t="s">
        <v>18</v>
      </c>
      <c r="AF14" s="1210">
        <v>107861499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317203</v>
      </c>
      <c r="H16" s="1211"/>
      <c r="I16" s="1211"/>
      <c r="J16" s="1211"/>
      <c r="K16" s="1211"/>
      <c r="L16" s="1212"/>
      <c r="M16" s="1213"/>
      <c r="N16" s="1210">
        <v>61363</v>
      </c>
      <c r="O16" s="1211"/>
      <c r="P16" s="1211"/>
      <c r="Q16" s="1211"/>
      <c r="R16" s="1214"/>
      <c r="S16" s="1215">
        <f t="shared" si="0"/>
        <v>416.9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6260781</v>
      </c>
      <c r="H18" s="1239"/>
      <c r="I18" s="1239"/>
      <c r="J18" s="1239"/>
      <c r="K18" s="1239"/>
      <c r="L18" s="1212"/>
      <c r="M18" s="1213"/>
      <c r="N18" s="1238">
        <v>6943806</v>
      </c>
      <c r="O18" s="1239"/>
      <c r="P18" s="1239"/>
      <c r="Q18" s="1239"/>
      <c r="R18" s="1249"/>
      <c r="S18" s="1215">
        <f t="shared" si="0"/>
        <v>-9.8000000000000007</v>
      </c>
      <c r="T18" s="1216"/>
      <c r="U18" s="1240" t="s">
        <v>37</v>
      </c>
      <c r="V18" s="1236"/>
      <c r="W18" s="1236"/>
      <c r="X18" s="1236"/>
      <c r="Y18" s="1237"/>
      <c r="Z18" s="1268">
        <v>0.56999999999999995</v>
      </c>
      <c r="AA18" s="1269"/>
      <c r="AB18" s="1269"/>
      <c r="AC18" s="1269"/>
      <c r="AD18" s="1270"/>
      <c r="AE18" s="1271"/>
      <c r="AF18" s="1272"/>
      <c r="AG18" s="1269">
        <v>0.56000000000000005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-683025</v>
      </c>
      <c r="H20" s="1211"/>
      <c r="I20" s="1211"/>
      <c r="J20" s="1211"/>
      <c r="K20" s="1211"/>
      <c r="L20" s="1212"/>
      <c r="M20" s="1213"/>
      <c r="N20" s="1210">
        <v>3438321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5.7</v>
      </c>
      <c r="AA20" s="1284"/>
      <c r="AB20" s="1284"/>
      <c r="AC20" s="1284"/>
      <c r="AD20" s="1285"/>
      <c r="AE20" s="1286" t="s">
        <v>19</v>
      </c>
      <c r="AF20" s="1194"/>
      <c r="AG20" s="1287">
        <v>6.4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2332923</v>
      </c>
      <c r="H22" s="1211"/>
      <c r="I22" s="1211"/>
      <c r="J22" s="1211"/>
      <c r="K22" s="1211"/>
      <c r="L22" s="1212"/>
      <c r="M22" s="1213"/>
      <c r="N22" s="1210">
        <v>5650180</v>
      </c>
      <c r="O22" s="1211"/>
      <c r="P22" s="1211"/>
      <c r="Q22" s="1211"/>
      <c r="R22" s="1214"/>
      <c r="S22" s="1215">
        <f>IF(N22=0,IF(G22&gt;0,"皆増","－"),IF(G22=0,"皆減",ROUND((G22-N22)/N22*100,1)))</f>
        <v>-58.7</v>
      </c>
      <c r="T22" s="1216"/>
      <c r="U22" s="1254" t="s">
        <v>43</v>
      </c>
      <c r="V22" s="1255"/>
      <c r="W22" s="1255"/>
      <c r="X22" s="1255"/>
      <c r="Y22" s="1256"/>
      <c r="Z22" s="1283">
        <v>74.8</v>
      </c>
      <c r="AA22" s="1284"/>
      <c r="AB22" s="1284"/>
      <c r="AC22" s="1284"/>
      <c r="AD22" s="1285"/>
      <c r="AE22" s="1286" t="s">
        <v>19</v>
      </c>
      <c r="AF22" s="1194"/>
      <c r="AG22" s="1287">
        <v>74.8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11958043</v>
      </c>
      <c r="AA24" s="1300"/>
      <c r="AB24" s="1300"/>
      <c r="AC24" s="1300"/>
      <c r="AD24" s="1250"/>
      <c r="AE24" s="1242" t="s">
        <v>18</v>
      </c>
      <c r="AF24" s="1299">
        <v>11121262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0</v>
      </c>
      <c r="H26" s="1211"/>
      <c r="I26" s="1211"/>
      <c r="J26" s="1211"/>
      <c r="K26" s="1211"/>
      <c r="L26" s="1212"/>
      <c r="M26" s="1213"/>
      <c r="N26" s="1210">
        <v>0</v>
      </c>
      <c r="O26" s="1211"/>
      <c r="P26" s="1211"/>
      <c r="Q26" s="1211"/>
      <c r="R26" s="1214"/>
      <c r="S26" s="1215" t="str">
        <f>IF(N26=0,IF(G26&gt;0,"皆増","－"),IF(G26=0,"皆減",ROUND((G26-N26)/N26*100,1)))</f>
        <v>－</v>
      </c>
      <c r="T26" s="1216"/>
      <c r="U26" s="1254" t="s">
        <v>50</v>
      </c>
      <c r="V26" s="1255"/>
      <c r="W26" s="1255"/>
      <c r="X26" s="1255"/>
      <c r="Y26" s="1256"/>
      <c r="Z26" s="1299">
        <v>33304484</v>
      </c>
      <c r="AA26" s="1300"/>
      <c r="AB26" s="1300"/>
      <c r="AC26" s="1300"/>
      <c r="AD26" s="1250"/>
      <c r="AE26" s="1242" t="s">
        <v>18</v>
      </c>
      <c r="AF26" s="1299">
        <v>30980081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1649898</v>
      </c>
      <c r="H28" s="1239"/>
      <c r="I28" s="1239"/>
      <c r="J28" s="1239"/>
      <c r="K28" s="1239"/>
      <c r="L28" s="1212"/>
      <c r="M28" s="1213"/>
      <c r="N28" s="1238">
        <v>9088501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231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229</v>
      </c>
      <c r="H33" s="1339"/>
      <c r="I33" s="1339"/>
      <c r="J33" s="1339"/>
      <c r="K33" s="1339"/>
      <c r="L33" s="1339"/>
      <c r="M33" s="1340"/>
      <c r="N33" s="1342" t="s">
        <v>230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232</v>
      </c>
      <c r="AA33" s="1339"/>
      <c r="AB33" s="1339"/>
      <c r="AC33" s="1339"/>
      <c r="AD33" s="1339"/>
      <c r="AE33" s="1339"/>
      <c r="AF33" s="1340"/>
      <c r="AG33" s="1342" t="s">
        <v>233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115</v>
      </c>
      <c r="I34" s="1348"/>
      <c r="J34" s="1348"/>
      <c r="K34" s="1348"/>
      <c r="L34" s="1349" t="s">
        <v>58</v>
      </c>
      <c r="M34" s="1213"/>
      <c r="N34" s="1350"/>
      <c r="O34" s="1348" t="s">
        <v>115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-4.2</v>
      </c>
      <c r="AB34" s="1356"/>
      <c r="AC34" s="1356"/>
      <c r="AD34" s="1357" t="s">
        <v>109</v>
      </c>
      <c r="AE34" s="1358"/>
      <c r="AF34" s="1285"/>
      <c r="AG34" s="1359"/>
      <c r="AH34" s="1356">
        <v>-4.4000000000000004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115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115</v>
      </c>
      <c r="AB36" s="1378"/>
      <c r="AC36" s="1378"/>
      <c r="AD36" s="1357" t="s">
        <v>109</v>
      </c>
      <c r="AE36" s="1358"/>
      <c r="AF36" s="1272"/>
      <c r="AG36" s="1359"/>
      <c r="AH36" s="1356" t="s">
        <v>115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234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235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236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16132907</v>
      </c>
      <c r="Y43" s="1211"/>
      <c r="Z43" s="1465"/>
      <c r="AA43" s="1210">
        <v>8643338</v>
      </c>
      <c r="AB43" s="1211"/>
      <c r="AC43" s="1465"/>
      <c r="AD43" s="1466">
        <v>66660806</v>
      </c>
      <c r="AE43" s="1467"/>
      <c r="AF43" s="1467"/>
      <c r="AG43" s="1468"/>
      <c r="AH43" s="1210">
        <v>91437051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2574</v>
      </c>
      <c r="F44" s="1225"/>
      <c r="G44" s="1472"/>
      <c r="H44" s="1224">
        <v>284761</v>
      </c>
      <c r="I44" s="1225"/>
      <c r="J44" s="1225"/>
      <c r="K44" s="1472"/>
      <c r="L44" s="1224">
        <v>160</v>
      </c>
      <c r="M44" s="1225"/>
      <c r="N44" s="1472"/>
      <c r="O44" s="1224">
        <v>2552</v>
      </c>
      <c r="P44" s="1225"/>
      <c r="Q44" s="1224">
        <v>284834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217</v>
      </c>
      <c r="F45" s="1151"/>
      <c r="G45" s="1482"/>
      <c r="H45" s="1483">
        <v>288345</v>
      </c>
      <c r="I45" s="1151"/>
      <c r="J45" s="1151"/>
      <c r="K45" s="1482"/>
      <c r="L45" s="1483">
        <v>3</v>
      </c>
      <c r="M45" s="1151"/>
      <c r="N45" s="1482"/>
      <c r="O45" s="1483">
        <v>219</v>
      </c>
      <c r="P45" s="1151"/>
      <c r="Q45" s="1483">
        <v>290484</v>
      </c>
      <c r="R45" s="1151"/>
      <c r="S45" s="1484"/>
      <c r="T45" s="1421"/>
      <c r="U45" s="1485" t="s">
        <v>237</v>
      </c>
      <c r="V45" s="1486" t="s">
        <v>81</v>
      </c>
      <c r="W45" s="1487"/>
      <c r="X45" s="1210">
        <v>2332923</v>
      </c>
      <c r="Y45" s="1211"/>
      <c r="Z45" s="1465"/>
      <c r="AA45" s="1238">
        <v>12638</v>
      </c>
      <c r="AB45" s="1239"/>
      <c r="AC45" s="1488"/>
      <c r="AD45" s="1210">
        <v>8404248</v>
      </c>
      <c r="AE45" s="1211"/>
      <c r="AF45" s="1211"/>
      <c r="AG45" s="1465"/>
      <c r="AH45" s="1210">
        <v>10749809</v>
      </c>
      <c r="AI45" s="1211"/>
      <c r="AJ45" s="1211"/>
      <c r="AK45" s="1469"/>
    </row>
    <row r="46" spans="1:40" ht="18.75" customHeight="1">
      <c r="A46" s="1189"/>
      <c r="B46" s="1489"/>
      <c r="C46" s="1471" t="s">
        <v>82</v>
      </c>
      <c r="D46" s="1209"/>
      <c r="E46" s="1238">
        <v>71</v>
      </c>
      <c r="F46" s="1239"/>
      <c r="G46" s="1488"/>
      <c r="H46" s="1238">
        <v>315689</v>
      </c>
      <c r="I46" s="1239"/>
      <c r="J46" s="1239"/>
      <c r="K46" s="1488"/>
      <c r="L46" s="1238">
        <v>3</v>
      </c>
      <c r="M46" s="1239"/>
      <c r="N46" s="1488"/>
      <c r="O46" s="1238">
        <v>71</v>
      </c>
      <c r="P46" s="1239"/>
      <c r="Q46" s="1238">
        <v>305349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9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0</v>
      </c>
      <c r="Y47" s="1239"/>
      <c r="Z47" s="1488"/>
      <c r="AA47" s="1238">
        <v>329762</v>
      </c>
      <c r="AB47" s="1239"/>
      <c r="AC47" s="1488"/>
      <c r="AD47" s="1238">
        <v>5903124</v>
      </c>
      <c r="AE47" s="1239"/>
      <c r="AF47" s="1239"/>
      <c r="AG47" s="1488"/>
      <c r="AH47" s="1238">
        <v>6232886</v>
      </c>
      <c r="AI47" s="1239"/>
      <c r="AJ47" s="1239"/>
      <c r="AK47" s="1494"/>
    </row>
    <row r="48" spans="1:40" ht="39" customHeight="1">
      <c r="A48" s="1189"/>
      <c r="B48" s="1489"/>
      <c r="C48" s="1495" t="s">
        <v>84</v>
      </c>
      <c r="D48" s="1496"/>
      <c r="E48" s="1483">
        <v>0</v>
      </c>
      <c r="F48" s="1151"/>
      <c r="G48" s="1482"/>
      <c r="H48" s="1483" t="s">
        <v>115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2645</v>
      </c>
      <c r="F49" s="1151"/>
      <c r="G49" s="1482"/>
      <c r="H49" s="1483">
        <v>285591</v>
      </c>
      <c r="I49" s="1151"/>
      <c r="J49" s="1151"/>
      <c r="K49" s="1482"/>
      <c r="L49" s="1483">
        <f>L44+L46+L48</f>
        <v>163</v>
      </c>
      <c r="M49" s="1151"/>
      <c r="N49" s="1482"/>
      <c r="O49" s="1483">
        <v>2623</v>
      </c>
      <c r="P49" s="1151"/>
      <c r="Q49" s="1483">
        <v>285389</v>
      </c>
      <c r="R49" s="1151"/>
      <c r="S49" s="1484"/>
      <c r="T49" s="1421"/>
      <c r="U49" s="1491"/>
      <c r="V49" s="1498" t="s">
        <v>86</v>
      </c>
      <c r="W49" s="1499"/>
      <c r="X49" s="1238">
        <v>0</v>
      </c>
      <c r="Y49" s="1239"/>
      <c r="Z49" s="1488"/>
      <c r="AA49" s="1238">
        <v>0</v>
      </c>
      <c r="AB49" s="1239"/>
      <c r="AC49" s="1488"/>
      <c r="AD49" s="1238">
        <v>0</v>
      </c>
      <c r="AE49" s="1239"/>
      <c r="AF49" s="1239"/>
      <c r="AG49" s="1488"/>
      <c r="AH49" s="1238">
        <v>0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94</v>
      </c>
      <c r="F50" s="1239"/>
      <c r="G50" s="1488"/>
      <c r="H50" s="1238">
        <v>279224</v>
      </c>
      <c r="I50" s="1239"/>
      <c r="J50" s="1239"/>
      <c r="K50" s="1488"/>
      <c r="L50" s="1238">
        <v>5</v>
      </c>
      <c r="M50" s="1239"/>
      <c r="N50" s="1488"/>
      <c r="O50" s="1238">
        <v>90</v>
      </c>
      <c r="P50" s="1239"/>
      <c r="Q50" s="1238">
        <v>276688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238</v>
      </c>
      <c r="V51" s="1455"/>
      <c r="W51" s="1503"/>
      <c r="X51" s="1238">
        <f>X43+X45-X47+X49</f>
        <v>18465830</v>
      </c>
      <c r="Y51" s="1239"/>
      <c r="Z51" s="1488"/>
      <c r="AA51" s="1238">
        <f>AA43+AA45-AA47+AA49</f>
        <v>8326214</v>
      </c>
      <c r="AB51" s="1239"/>
      <c r="AC51" s="1488"/>
      <c r="AD51" s="1504">
        <f>AD43+AD45-AD47+AD49</f>
        <v>69161930</v>
      </c>
      <c r="AE51" s="1505"/>
      <c r="AF51" s="1505"/>
      <c r="AG51" s="1506"/>
      <c r="AH51" s="1238">
        <f>AH43+AH45-AH47+AH49</f>
        <v>95953974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2739</v>
      </c>
      <c r="F52" s="1165"/>
      <c r="G52" s="1511"/>
      <c r="H52" s="1510">
        <v>285373</v>
      </c>
      <c r="I52" s="1165"/>
      <c r="J52" s="1165"/>
      <c r="K52" s="1511"/>
      <c r="L52" s="1510">
        <f>L49+L50</f>
        <v>168</v>
      </c>
      <c r="M52" s="1165"/>
      <c r="N52" s="1511"/>
      <c r="O52" s="1510">
        <v>2713</v>
      </c>
      <c r="P52" s="1165"/>
      <c r="Q52" s="1510">
        <v>285100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795" t="s">
        <v>224</v>
      </c>
      <c r="Q1" s="796"/>
      <c r="R1" s="796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7" t="s">
        <v>118</v>
      </c>
      <c r="C3" s="798"/>
      <c r="D3" s="798"/>
      <c r="E3" s="798"/>
      <c r="F3" s="799"/>
      <c r="G3" s="800" t="s">
        <v>119</v>
      </c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2"/>
      <c r="S3" s="193"/>
      <c r="T3" s="193"/>
    </row>
    <row r="4" spans="1:20" ht="26.25" customHeight="1">
      <c r="A4" s="195"/>
      <c r="B4" s="803" t="s">
        <v>11</v>
      </c>
      <c r="C4" s="746"/>
      <c r="D4" s="196" t="s">
        <v>120</v>
      </c>
      <c r="E4" s="196" t="s">
        <v>121</v>
      </c>
      <c r="F4" s="197" t="s">
        <v>122</v>
      </c>
      <c r="G4" s="764" t="s">
        <v>11</v>
      </c>
      <c r="H4" s="765"/>
      <c r="I4" s="746"/>
      <c r="J4" s="745" t="s">
        <v>120</v>
      </c>
      <c r="K4" s="746"/>
      <c r="L4" s="196" t="s">
        <v>121</v>
      </c>
      <c r="M4" s="745" t="s">
        <v>122</v>
      </c>
      <c r="N4" s="746"/>
      <c r="O4" s="196" t="s">
        <v>123</v>
      </c>
      <c r="P4" s="745" t="s">
        <v>124</v>
      </c>
      <c r="Q4" s="746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6" t="s">
        <v>18</v>
      </c>
      <c r="K5" s="787"/>
      <c r="L5" s="203" t="s">
        <v>19</v>
      </c>
      <c r="M5" s="788" t="s">
        <v>19</v>
      </c>
      <c r="N5" s="789"/>
      <c r="O5" s="203" t="s">
        <v>17</v>
      </c>
      <c r="P5" s="788" t="s">
        <v>18</v>
      </c>
      <c r="Q5" s="789"/>
      <c r="R5" s="207" t="s">
        <v>19</v>
      </c>
    </row>
    <row r="6" spans="1:20" ht="23.25" customHeight="1">
      <c r="A6" s="195"/>
      <c r="B6" s="790" t="s">
        <v>126</v>
      </c>
      <c r="C6" s="791"/>
      <c r="D6" s="209">
        <v>56653664</v>
      </c>
      <c r="E6" s="210">
        <f t="shared" ref="E6:E33" si="0">IF(D6=0,"－",ROUND(D6/$D$33*100,1))</f>
        <v>29</v>
      </c>
      <c r="F6" s="211">
        <v>5.0999999999999996</v>
      </c>
      <c r="G6" s="792" t="s">
        <v>127</v>
      </c>
      <c r="H6" s="793"/>
      <c r="I6" s="794"/>
      <c r="J6" s="712">
        <v>25402106</v>
      </c>
      <c r="K6" s="714"/>
      <c r="L6" s="212">
        <f t="shared" ref="L6:L29" si="1">IF(J6=0,"－",ROUND(J6/$J$29*100,1))</f>
        <v>13.4</v>
      </c>
      <c r="M6" s="780">
        <v>1.1000000000000001</v>
      </c>
      <c r="N6" s="781"/>
      <c r="O6" s="209">
        <v>23702630</v>
      </c>
      <c r="P6" s="712">
        <v>23403707</v>
      </c>
      <c r="Q6" s="714"/>
      <c r="R6" s="213">
        <f t="shared" ref="R6:R16" si="2">IF(P6=0,"－",ROUND(P6/$P$25*100,1))</f>
        <v>19.8</v>
      </c>
    </row>
    <row r="7" spans="1:20" ht="23.25" customHeight="1">
      <c r="A7" s="195"/>
      <c r="B7" s="723" t="s">
        <v>128</v>
      </c>
      <c r="C7" s="724"/>
      <c r="D7" s="209">
        <v>570002</v>
      </c>
      <c r="E7" s="214">
        <f t="shared" si="0"/>
        <v>0.3</v>
      </c>
      <c r="F7" s="211">
        <v>0.8</v>
      </c>
      <c r="G7" s="215" t="s">
        <v>129</v>
      </c>
      <c r="H7" s="785" t="s">
        <v>130</v>
      </c>
      <c r="I7" s="785"/>
      <c r="J7" s="676">
        <v>16854583</v>
      </c>
      <c r="K7" s="678"/>
      <c r="L7" s="212">
        <f t="shared" si="1"/>
        <v>8.9</v>
      </c>
      <c r="M7" s="780">
        <v>4.0999999999999996</v>
      </c>
      <c r="N7" s="781"/>
      <c r="O7" s="209">
        <v>15902782</v>
      </c>
      <c r="P7" s="676">
        <v>15858913</v>
      </c>
      <c r="Q7" s="678"/>
      <c r="R7" s="216">
        <f t="shared" si="2"/>
        <v>13.4</v>
      </c>
    </row>
    <row r="8" spans="1:20" ht="23.25" customHeight="1">
      <c r="A8" s="195"/>
      <c r="B8" s="723" t="s">
        <v>131</v>
      </c>
      <c r="C8" s="724"/>
      <c r="D8" s="209">
        <v>181113</v>
      </c>
      <c r="E8" s="214">
        <f t="shared" si="0"/>
        <v>0.1</v>
      </c>
      <c r="F8" s="211">
        <v>35.200000000000003</v>
      </c>
      <c r="G8" s="217"/>
      <c r="H8" s="785" t="s">
        <v>132</v>
      </c>
      <c r="I8" s="785"/>
      <c r="J8" s="676">
        <v>1722968</v>
      </c>
      <c r="K8" s="678"/>
      <c r="L8" s="212">
        <f t="shared" si="1"/>
        <v>0.9</v>
      </c>
      <c r="M8" s="780">
        <v>12.5</v>
      </c>
      <c r="N8" s="781"/>
      <c r="O8" s="209">
        <v>1722968</v>
      </c>
      <c r="P8" s="676">
        <v>1494783</v>
      </c>
      <c r="Q8" s="678"/>
      <c r="R8" s="216">
        <f t="shared" si="2"/>
        <v>1.3</v>
      </c>
    </row>
    <row r="9" spans="1:20" ht="23.25" customHeight="1">
      <c r="A9" s="195"/>
      <c r="B9" s="723" t="s">
        <v>133</v>
      </c>
      <c r="C9" s="724"/>
      <c r="D9" s="209">
        <v>967594</v>
      </c>
      <c r="E9" s="214">
        <f t="shared" si="0"/>
        <v>0.5</v>
      </c>
      <c r="F9" s="218">
        <v>-0.1</v>
      </c>
      <c r="G9" s="764" t="s">
        <v>134</v>
      </c>
      <c r="H9" s="765"/>
      <c r="I9" s="746"/>
      <c r="J9" s="676">
        <v>48292024</v>
      </c>
      <c r="K9" s="678"/>
      <c r="L9" s="212">
        <f t="shared" si="1"/>
        <v>25.6</v>
      </c>
      <c r="M9" s="780">
        <v>-8.8000000000000007</v>
      </c>
      <c r="N9" s="781"/>
      <c r="O9" s="209">
        <v>18799915</v>
      </c>
      <c r="P9" s="676">
        <v>18566034</v>
      </c>
      <c r="Q9" s="678"/>
      <c r="R9" s="216">
        <f t="shared" si="2"/>
        <v>15.7</v>
      </c>
    </row>
    <row r="10" spans="1:20" ht="23.25" customHeight="1">
      <c r="A10" s="195"/>
      <c r="B10" s="723" t="s">
        <v>135</v>
      </c>
      <c r="C10" s="724"/>
      <c r="D10" s="209">
        <v>747974</v>
      </c>
      <c r="E10" s="214">
        <f t="shared" si="0"/>
        <v>0.4</v>
      </c>
      <c r="F10" s="218">
        <v>-37.200000000000003</v>
      </c>
      <c r="G10" s="764" t="s">
        <v>136</v>
      </c>
      <c r="H10" s="765"/>
      <c r="I10" s="746"/>
      <c r="J10" s="676">
        <v>1108913</v>
      </c>
      <c r="K10" s="678"/>
      <c r="L10" s="212">
        <f t="shared" si="1"/>
        <v>0.6</v>
      </c>
      <c r="M10" s="780">
        <v>-7.2</v>
      </c>
      <c r="N10" s="781"/>
      <c r="O10" s="209">
        <v>1108913</v>
      </c>
      <c r="P10" s="676">
        <v>1108913</v>
      </c>
      <c r="Q10" s="678"/>
      <c r="R10" s="216">
        <f t="shared" si="2"/>
        <v>0.9</v>
      </c>
    </row>
    <row r="11" spans="1:20" ht="23.25" customHeight="1">
      <c r="A11" s="195"/>
      <c r="B11" s="723" t="s">
        <v>137</v>
      </c>
      <c r="C11" s="724"/>
      <c r="D11" s="209">
        <v>12325598</v>
      </c>
      <c r="E11" s="214">
        <f t="shared" si="0"/>
        <v>6.3</v>
      </c>
      <c r="F11" s="218">
        <v>8.6999999999999993</v>
      </c>
      <c r="G11" s="782" t="s">
        <v>138</v>
      </c>
      <c r="H11" s="784" t="s">
        <v>139</v>
      </c>
      <c r="I11" s="746"/>
      <c r="J11" s="676">
        <v>1108913</v>
      </c>
      <c r="K11" s="678"/>
      <c r="L11" s="212">
        <f t="shared" si="1"/>
        <v>0.6</v>
      </c>
      <c r="M11" s="780">
        <v>-7.2</v>
      </c>
      <c r="N11" s="781"/>
      <c r="O11" s="209">
        <v>1108913</v>
      </c>
      <c r="P11" s="676">
        <v>1108913</v>
      </c>
      <c r="Q11" s="678"/>
      <c r="R11" s="216">
        <f t="shared" si="2"/>
        <v>0.9</v>
      </c>
    </row>
    <row r="12" spans="1:20" ht="23.25" customHeight="1">
      <c r="A12" s="195"/>
      <c r="B12" s="723" t="s">
        <v>140</v>
      </c>
      <c r="C12" s="724"/>
      <c r="D12" s="209">
        <v>0</v>
      </c>
      <c r="E12" s="219" t="str">
        <f t="shared" si="0"/>
        <v>－</v>
      </c>
      <c r="F12" s="218" t="s">
        <v>194</v>
      </c>
      <c r="G12" s="783"/>
      <c r="H12" s="784" t="s">
        <v>141</v>
      </c>
      <c r="I12" s="746"/>
      <c r="J12" s="676">
        <v>0</v>
      </c>
      <c r="K12" s="678"/>
      <c r="L12" s="212" t="str">
        <f t="shared" si="1"/>
        <v>－</v>
      </c>
      <c r="M12" s="780" t="s">
        <v>194</v>
      </c>
      <c r="N12" s="781"/>
      <c r="O12" s="209">
        <v>0</v>
      </c>
      <c r="P12" s="676">
        <v>0</v>
      </c>
      <c r="Q12" s="678"/>
      <c r="R12" s="216" t="str">
        <f t="shared" si="2"/>
        <v>－</v>
      </c>
    </row>
    <row r="13" spans="1:20" ht="23.25" customHeight="1">
      <c r="A13" s="195"/>
      <c r="B13" s="723" t="s">
        <v>142</v>
      </c>
      <c r="C13" s="724"/>
      <c r="D13" s="209">
        <v>25</v>
      </c>
      <c r="E13" s="220">
        <f t="shared" si="0"/>
        <v>0</v>
      </c>
      <c r="F13" s="218">
        <v>2400</v>
      </c>
      <c r="G13" s="764" t="s">
        <v>143</v>
      </c>
      <c r="H13" s="765"/>
      <c r="I13" s="746"/>
      <c r="J13" s="676">
        <f>J6+J9+J10</f>
        <v>74803043</v>
      </c>
      <c r="K13" s="678"/>
      <c r="L13" s="212">
        <f t="shared" si="1"/>
        <v>39.6</v>
      </c>
      <c r="M13" s="780">
        <v>-5.6</v>
      </c>
      <c r="N13" s="781"/>
      <c r="O13" s="221">
        <f>O6+O9+O10</f>
        <v>43611458</v>
      </c>
      <c r="P13" s="676">
        <f>P6+P9+P10</f>
        <v>43078654</v>
      </c>
      <c r="Q13" s="678"/>
      <c r="R13" s="216">
        <f t="shared" si="2"/>
        <v>36.5</v>
      </c>
    </row>
    <row r="14" spans="1:20" ht="23.25" customHeight="1">
      <c r="A14" s="195"/>
      <c r="B14" s="723" t="s">
        <v>144</v>
      </c>
      <c r="C14" s="724"/>
      <c r="D14" s="209">
        <v>143122</v>
      </c>
      <c r="E14" s="220">
        <f t="shared" si="0"/>
        <v>0.1</v>
      </c>
      <c r="F14" s="218">
        <v>15.2</v>
      </c>
      <c r="G14" s="764" t="s">
        <v>145</v>
      </c>
      <c r="H14" s="765"/>
      <c r="I14" s="746"/>
      <c r="J14" s="676">
        <v>41612257</v>
      </c>
      <c r="K14" s="678"/>
      <c r="L14" s="212">
        <f t="shared" si="1"/>
        <v>22</v>
      </c>
      <c r="M14" s="741">
        <v>4.7</v>
      </c>
      <c r="N14" s="742"/>
      <c r="O14" s="209">
        <v>32421001</v>
      </c>
      <c r="P14" s="676">
        <v>29275332</v>
      </c>
      <c r="Q14" s="678"/>
      <c r="R14" s="222">
        <f t="shared" si="2"/>
        <v>24.8</v>
      </c>
    </row>
    <row r="15" spans="1:20" ht="23.25" customHeight="1">
      <c r="A15" s="195"/>
      <c r="B15" s="778" t="s">
        <v>146</v>
      </c>
      <c r="C15" s="779"/>
      <c r="D15" s="209">
        <v>286447</v>
      </c>
      <c r="E15" s="219">
        <f t="shared" si="0"/>
        <v>0.1</v>
      </c>
      <c r="F15" s="218">
        <v>0.4</v>
      </c>
      <c r="G15" s="764" t="s">
        <v>147</v>
      </c>
      <c r="H15" s="765"/>
      <c r="I15" s="746"/>
      <c r="J15" s="676">
        <v>1142258</v>
      </c>
      <c r="K15" s="678"/>
      <c r="L15" s="212">
        <f t="shared" si="1"/>
        <v>0.6</v>
      </c>
      <c r="M15" s="741">
        <v>-5.0999999999999996</v>
      </c>
      <c r="N15" s="742"/>
      <c r="O15" s="209">
        <v>1119971</v>
      </c>
      <c r="P15" s="676">
        <v>1119971</v>
      </c>
      <c r="Q15" s="678"/>
      <c r="R15" s="216">
        <f t="shared" si="2"/>
        <v>0.9</v>
      </c>
    </row>
    <row r="16" spans="1:20" ht="23.25" customHeight="1">
      <c r="A16" s="195"/>
      <c r="B16" s="723" t="s">
        <v>148</v>
      </c>
      <c r="C16" s="769"/>
      <c r="D16" s="209">
        <v>45093826</v>
      </c>
      <c r="E16" s="214">
        <f t="shared" si="0"/>
        <v>23.1</v>
      </c>
      <c r="F16" s="218">
        <v>-1.9</v>
      </c>
      <c r="G16" s="764" t="s">
        <v>149</v>
      </c>
      <c r="H16" s="765"/>
      <c r="I16" s="746"/>
      <c r="J16" s="676">
        <v>16761124</v>
      </c>
      <c r="K16" s="678"/>
      <c r="L16" s="212">
        <f t="shared" si="1"/>
        <v>8.9</v>
      </c>
      <c r="M16" s="741">
        <v>21.2</v>
      </c>
      <c r="N16" s="742"/>
      <c r="O16" s="209">
        <v>12036243</v>
      </c>
      <c r="P16" s="676">
        <v>5738073</v>
      </c>
      <c r="Q16" s="678"/>
      <c r="R16" s="216">
        <f t="shared" si="2"/>
        <v>4.9000000000000004</v>
      </c>
    </row>
    <row r="17" spans="1:21" ht="23.25" customHeight="1">
      <c r="A17" s="195"/>
      <c r="B17" s="770" t="s">
        <v>138</v>
      </c>
      <c r="C17" s="223" t="s">
        <v>150</v>
      </c>
      <c r="D17" s="209">
        <v>43668392</v>
      </c>
      <c r="E17" s="214">
        <f t="shared" si="0"/>
        <v>22.3</v>
      </c>
      <c r="F17" s="218">
        <v>-1</v>
      </c>
      <c r="G17" s="764" t="s">
        <v>41</v>
      </c>
      <c r="H17" s="765"/>
      <c r="I17" s="746"/>
      <c r="J17" s="676">
        <v>10749809</v>
      </c>
      <c r="K17" s="678"/>
      <c r="L17" s="212">
        <f t="shared" si="1"/>
        <v>5.7</v>
      </c>
      <c r="M17" s="741">
        <v>-15.9</v>
      </c>
      <c r="N17" s="742"/>
      <c r="O17" s="209">
        <v>8813453</v>
      </c>
      <c r="P17" s="772"/>
      <c r="Q17" s="773"/>
      <c r="R17" s="774"/>
    </row>
    <row r="18" spans="1:21" ht="23.25" customHeight="1">
      <c r="A18" s="195"/>
      <c r="B18" s="771"/>
      <c r="C18" s="223" t="s">
        <v>151</v>
      </c>
      <c r="D18" s="209">
        <v>1425434</v>
      </c>
      <c r="E18" s="214">
        <f t="shared" si="0"/>
        <v>0.7</v>
      </c>
      <c r="F18" s="218">
        <v>-23.5</v>
      </c>
      <c r="G18" s="766" t="s">
        <v>152</v>
      </c>
      <c r="H18" s="767"/>
      <c r="I18" s="768"/>
      <c r="J18" s="676">
        <v>0</v>
      </c>
      <c r="K18" s="678"/>
      <c r="L18" s="212" t="str">
        <f t="shared" si="1"/>
        <v>－</v>
      </c>
      <c r="M18" s="741" t="s">
        <v>194</v>
      </c>
      <c r="N18" s="742"/>
      <c r="O18" s="209">
        <v>0</v>
      </c>
      <c r="P18" s="775"/>
      <c r="Q18" s="776"/>
      <c r="R18" s="777"/>
    </row>
    <row r="19" spans="1:21" ht="23.25" customHeight="1">
      <c r="A19" s="195"/>
      <c r="B19" s="723" t="s">
        <v>153</v>
      </c>
      <c r="C19" s="724"/>
      <c r="D19" s="209">
        <v>35402</v>
      </c>
      <c r="E19" s="214">
        <f t="shared" si="0"/>
        <v>0</v>
      </c>
      <c r="F19" s="218">
        <v>1.6</v>
      </c>
      <c r="G19" s="764" t="s">
        <v>154</v>
      </c>
      <c r="H19" s="765"/>
      <c r="I19" s="746"/>
      <c r="J19" s="676">
        <v>278681</v>
      </c>
      <c r="K19" s="678"/>
      <c r="L19" s="212">
        <f t="shared" si="1"/>
        <v>0.1</v>
      </c>
      <c r="M19" s="741">
        <v>27.7</v>
      </c>
      <c r="N19" s="742"/>
      <c r="O19" s="209">
        <v>12680</v>
      </c>
      <c r="P19" s="676">
        <v>12680</v>
      </c>
      <c r="Q19" s="678"/>
      <c r="R19" s="216">
        <f>IF(P19=0,"－",ROUND(P19/$P$25*100,1))</f>
        <v>0</v>
      </c>
    </row>
    <row r="20" spans="1:21" ht="23.25" customHeight="1">
      <c r="A20" s="224" t="s">
        <v>155</v>
      </c>
      <c r="B20" s="723" t="s">
        <v>156</v>
      </c>
      <c r="C20" s="724"/>
      <c r="D20" s="221">
        <f>SUM(D6:D16)+D19</f>
        <v>117004767</v>
      </c>
      <c r="E20" s="214">
        <f t="shared" si="0"/>
        <v>59.8</v>
      </c>
      <c r="F20" s="218">
        <v>2.2000000000000002</v>
      </c>
      <c r="G20" s="764" t="s">
        <v>157</v>
      </c>
      <c r="H20" s="765"/>
      <c r="I20" s="746"/>
      <c r="J20" s="676">
        <v>12641678</v>
      </c>
      <c r="K20" s="678"/>
      <c r="L20" s="212">
        <f t="shared" si="1"/>
        <v>6.7</v>
      </c>
      <c r="M20" s="741">
        <v>-0.4</v>
      </c>
      <c r="N20" s="742"/>
      <c r="O20" s="209">
        <v>10538058</v>
      </c>
      <c r="P20" s="676">
        <v>9072126</v>
      </c>
      <c r="Q20" s="678"/>
      <c r="R20" s="216">
        <f>IF(P20=0,"－",ROUND(P20/$P$25*100,1))</f>
        <v>7.7</v>
      </c>
    </row>
    <row r="21" spans="1:21" ht="23.25" customHeight="1">
      <c r="A21" s="195"/>
      <c r="B21" s="723" t="s">
        <v>158</v>
      </c>
      <c r="C21" s="724"/>
      <c r="D21" s="209">
        <v>2013491</v>
      </c>
      <c r="E21" s="219">
        <f t="shared" si="0"/>
        <v>1</v>
      </c>
      <c r="F21" s="218">
        <v>3.9</v>
      </c>
      <c r="G21" s="759" t="s">
        <v>159</v>
      </c>
      <c r="H21" s="760"/>
      <c r="I21" s="761"/>
      <c r="J21" s="676">
        <v>0</v>
      </c>
      <c r="K21" s="678"/>
      <c r="L21" s="212" t="str">
        <f t="shared" si="1"/>
        <v>－</v>
      </c>
      <c r="M21" s="741" t="s">
        <v>194</v>
      </c>
      <c r="N21" s="742"/>
      <c r="O21" s="209">
        <v>0</v>
      </c>
      <c r="P21" s="676">
        <v>0</v>
      </c>
      <c r="Q21" s="678"/>
      <c r="R21" s="216" t="str">
        <f>IF(P21=0,"－",ROUND(P21/$P$25*100,1))</f>
        <v>－</v>
      </c>
    </row>
    <row r="22" spans="1:21" ht="23.25" customHeight="1">
      <c r="A22" s="195"/>
      <c r="B22" s="723" t="s">
        <v>160</v>
      </c>
      <c r="C22" s="724"/>
      <c r="D22" s="209">
        <v>4393313</v>
      </c>
      <c r="E22" s="214">
        <f t="shared" si="0"/>
        <v>2.2000000000000002</v>
      </c>
      <c r="F22" s="211">
        <v>8</v>
      </c>
      <c r="G22" s="762" t="s">
        <v>161</v>
      </c>
      <c r="H22" s="763"/>
      <c r="I22" s="758"/>
      <c r="J22" s="677">
        <f>J24+J27+J28</f>
        <v>30951584</v>
      </c>
      <c r="K22" s="678"/>
      <c r="L22" s="212">
        <f t="shared" si="1"/>
        <v>16.399999999999999</v>
      </c>
      <c r="M22" s="741">
        <v>15.8</v>
      </c>
      <c r="N22" s="742"/>
      <c r="O22" s="225">
        <f>O24+O27+O28</f>
        <v>17898657</v>
      </c>
      <c r="P22" s="226" t="s">
        <v>162</v>
      </c>
      <c r="Q22" s="227"/>
      <c r="R22" s="228"/>
    </row>
    <row r="23" spans="1:21" ht="23.25" customHeight="1">
      <c r="A23" s="195"/>
      <c r="B23" s="723" t="s">
        <v>163</v>
      </c>
      <c r="C23" s="724"/>
      <c r="D23" s="209">
        <v>645457</v>
      </c>
      <c r="E23" s="214">
        <f t="shared" si="0"/>
        <v>0.3</v>
      </c>
      <c r="F23" s="211">
        <v>-2.5</v>
      </c>
      <c r="G23" s="229"/>
      <c r="H23" s="752" t="s">
        <v>164</v>
      </c>
      <c r="I23" s="753"/>
      <c r="J23" s="676">
        <v>545499</v>
      </c>
      <c r="K23" s="678"/>
      <c r="L23" s="212">
        <f t="shared" si="1"/>
        <v>0.3</v>
      </c>
      <c r="M23" s="741">
        <v>12.2</v>
      </c>
      <c r="N23" s="742"/>
      <c r="O23" s="209">
        <v>517497</v>
      </c>
      <c r="P23" s="743">
        <v>88296836</v>
      </c>
      <c r="Q23" s="744"/>
      <c r="R23" s="184" t="s">
        <v>17</v>
      </c>
    </row>
    <row r="24" spans="1:21" ht="23.25" customHeight="1">
      <c r="A24" s="195"/>
      <c r="B24" s="723" t="s">
        <v>165</v>
      </c>
      <c r="C24" s="724"/>
      <c r="D24" s="209">
        <v>32075785</v>
      </c>
      <c r="E24" s="214">
        <f t="shared" si="0"/>
        <v>16.399999999999999</v>
      </c>
      <c r="F24" s="218">
        <v>-21.5</v>
      </c>
      <c r="G24" s="754" t="s">
        <v>166</v>
      </c>
      <c r="H24" s="757" t="s">
        <v>167</v>
      </c>
      <c r="I24" s="758"/>
      <c r="J24" s="676">
        <v>30951584</v>
      </c>
      <c r="K24" s="678"/>
      <c r="L24" s="212">
        <f t="shared" si="1"/>
        <v>16.399999999999999</v>
      </c>
      <c r="M24" s="741">
        <v>15.8</v>
      </c>
      <c r="N24" s="742"/>
      <c r="O24" s="209">
        <v>17898657</v>
      </c>
      <c r="P24" s="230" t="s">
        <v>168</v>
      </c>
      <c r="Q24" s="183"/>
      <c r="R24" s="184"/>
    </row>
    <row r="25" spans="1:21" ht="23.25" customHeight="1">
      <c r="A25" s="195"/>
      <c r="B25" s="723" t="s">
        <v>169</v>
      </c>
      <c r="C25" s="724"/>
      <c r="D25" s="209">
        <v>17261583</v>
      </c>
      <c r="E25" s="214">
        <f t="shared" si="0"/>
        <v>8.8000000000000007</v>
      </c>
      <c r="F25" s="218">
        <v>7.3</v>
      </c>
      <c r="G25" s="754"/>
      <c r="H25" s="750" t="s">
        <v>138</v>
      </c>
      <c r="I25" s="231" t="s">
        <v>170</v>
      </c>
      <c r="J25" s="676">
        <v>4126600</v>
      </c>
      <c r="K25" s="678"/>
      <c r="L25" s="212">
        <f t="shared" si="1"/>
        <v>2.2000000000000002</v>
      </c>
      <c r="M25" s="741">
        <v>-34.1</v>
      </c>
      <c r="N25" s="742"/>
      <c r="O25" s="209">
        <v>1570883</v>
      </c>
      <c r="P25" s="743">
        <v>118039669</v>
      </c>
      <c r="Q25" s="744"/>
      <c r="R25" s="184" t="s">
        <v>17</v>
      </c>
    </row>
    <row r="26" spans="1:21" ht="23.25" customHeight="1">
      <c r="A26" s="195"/>
      <c r="B26" s="723" t="s">
        <v>171</v>
      </c>
      <c r="C26" s="724"/>
      <c r="D26" s="209">
        <v>821302</v>
      </c>
      <c r="E26" s="214">
        <f t="shared" si="0"/>
        <v>0.4</v>
      </c>
      <c r="F26" s="218">
        <v>-10.8</v>
      </c>
      <c r="G26" s="754"/>
      <c r="H26" s="751"/>
      <c r="I26" s="231" t="s">
        <v>172</v>
      </c>
      <c r="J26" s="676">
        <v>26824984</v>
      </c>
      <c r="K26" s="678"/>
      <c r="L26" s="212">
        <f t="shared" si="1"/>
        <v>14.2</v>
      </c>
      <c r="M26" s="741">
        <v>31.1</v>
      </c>
      <c r="N26" s="742"/>
      <c r="O26" s="209">
        <v>16327774</v>
      </c>
      <c r="P26" s="195"/>
      <c r="Q26" s="195"/>
      <c r="R26" s="232"/>
    </row>
    <row r="27" spans="1:21" ht="23.25" customHeight="1">
      <c r="A27" s="195"/>
      <c r="B27" s="723" t="s">
        <v>173</v>
      </c>
      <c r="C27" s="724"/>
      <c r="D27" s="209">
        <v>1887780</v>
      </c>
      <c r="E27" s="214">
        <f t="shared" si="0"/>
        <v>1</v>
      </c>
      <c r="F27" s="218">
        <v>2095.3000000000002</v>
      </c>
      <c r="G27" s="755"/>
      <c r="H27" s="739" t="s">
        <v>174</v>
      </c>
      <c r="I27" s="740"/>
      <c r="J27" s="676">
        <v>0</v>
      </c>
      <c r="K27" s="678"/>
      <c r="L27" s="212" t="str">
        <f t="shared" si="1"/>
        <v>－</v>
      </c>
      <c r="M27" s="741" t="s">
        <v>194</v>
      </c>
      <c r="N27" s="742"/>
      <c r="O27" s="209">
        <v>0</v>
      </c>
      <c r="P27" s="743"/>
      <c r="Q27" s="744"/>
      <c r="R27" s="184"/>
      <c r="U27" s="185"/>
    </row>
    <row r="28" spans="1:21" ht="23.25" customHeight="1">
      <c r="A28" s="195"/>
      <c r="B28" s="723" t="s">
        <v>175</v>
      </c>
      <c r="C28" s="724"/>
      <c r="D28" s="209">
        <v>6232886</v>
      </c>
      <c r="E28" s="220">
        <f t="shared" si="0"/>
        <v>3.2</v>
      </c>
      <c r="F28" s="218">
        <v>78</v>
      </c>
      <c r="G28" s="756"/>
      <c r="H28" s="745" t="s">
        <v>176</v>
      </c>
      <c r="I28" s="746"/>
      <c r="J28" s="676">
        <v>0</v>
      </c>
      <c r="K28" s="678"/>
      <c r="L28" s="212" t="str">
        <f t="shared" si="1"/>
        <v>－</v>
      </c>
      <c r="M28" s="741" t="s">
        <v>194</v>
      </c>
      <c r="N28" s="742"/>
      <c r="O28" s="209">
        <v>0</v>
      </c>
      <c r="P28" s="747"/>
      <c r="Q28" s="748"/>
      <c r="R28" s="749"/>
      <c r="U28" s="188"/>
    </row>
    <row r="29" spans="1:21" ht="23.25" customHeight="1">
      <c r="A29" s="195"/>
      <c r="B29" s="723" t="s">
        <v>177</v>
      </c>
      <c r="C29" s="724"/>
      <c r="D29" s="209">
        <v>7005169</v>
      </c>
      <c r="E29" s="214">
        <f t="shared" si="0"/>
        <v>3.6</v>
      </c>
      <c r="F29" s="218">
        <v>91.3</v>
      </c>
      <c r="G29" s="725" t="s">
        <v>178</v>
      </c>
      <c r="H29" s="686"/>
      <c r="I29" s="645"/>
      <c r="J29" s="676">
        <f>SUM(J13:K22)</f>
        <v>188940434</v>
      </c>
      <c r="K29" s="678"/>
      <c r="L29" s="233">
        <f t="shared" si="1"/>
        <v>100</v>
      </c>
      <c r="M29" s="726">
        <v>1.3</v>
      </c>
      <c r="N29" s="727"/>
      <c r="O29" s="234">
        <f>SUM(O13:O22)</f>
        <v>126451521</v>
      </c>
      <c r="P29" s="747"/>
      <c r="Q29" s="748"/>
      <c r="R29" s="749"/>
      <c r="U29" s="185"/>
    </row>
    <row r="30" spans="1:21" ht="23.25" customHeight="1">
      <c r="A30" s="195"/>
      <c r="B30" s="723" t="s">
        <v>179</v>
      </c>
      <c r="C30" s="724"/>
      <c r="D30" s="209">
        <v>4361785</v>
      </c>
      <c r="E30" s="214">
        <f t="shared" si="0"/>
        <v>2.2000000000000002</v>
      </c>
      <c r="F30" s="211">
        <v>-22.7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185"/>
    </row>
    <row r="31" spans="1:21" ht="23.25" customHeight="1">
      <c r="A31" s="195"/>
      <c r="B31" s="723" t="s">
        <v>180</v>
      </c>
      <c r="C31" s="724"/>
      <c r="D31" s="209">
        <v>1815100</v>
      </c>
      <c r="E31" s="214">
        <f t="shared" si="0"/>
        <v>0.9</v>
      </c>
      <c r="F31" s="211">
        <v>17.600000000000001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5"/>
    </row>
    <row r="32" spans="1:21" ht="23.25" customHeight="1">
      <c r="A32" s="195"/>
      <c r="B32" s="723" t="s">
        <v>181</v>
      </c>
      <c r="C32" s="724"/>
      <c r="D32" s="209">
        <f>SUM(D21:D31)</f>
        <v>78513651</v>
      </c>
      <c r="E32" s="220">
        <f t="shared" si="0"/>
        <v>40.200000000000003</v>
      </c>
      <c r="F32" s="211">
        <v>-0.6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5"/>
      <c r="B33" s="737" t="s">
        <v>68</v>
      </c>
      <c r="C33" s="738"/>
      <c r="D33" s="236">
        <f>D20+D32</f>
        <v>195518418</v>
      </c>
      <c r="E33" s="237">
        <f t="shared" si="0"/>
        <v>100</v>
      </c>
      <c r="F33" s="238">
        <v>1.1000000000000001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6" customFormat="1" ht="20.100000000000001" customHeight="1">
      <c r="B36" s="681" t="s">
        <v>11</v>
      </c>
      <c r="C36" s="682"/>
      <c r="D36" s="247" t="s">
        <v>120</v>
      </c>
      <c r="E36" s="247" t="s">
        <v>121</v>
      </c>
      <c r="F36" s="247" t="s">
        <v>122</v>
      </c>
      <c r="G36" s="698" t="s">
        <v>123</v>
      </c>
      <c r="H36" s="697"/>
      <c r="I36" s="682"/>
      <c r="J36" s="248" t="s">
        <v>121</v>
      </c>
      <c r="K36" s="696" t="s">
        <v>11</v>
      </c>
      <c r="L36" s="697"/>
      <c r="M36" s="682"/>
      <c r="N36" s="698" t="s">
        <v>184</v>
      </c>
      <c r="O36" s="682"/>
      <c r="P36" s="249" t="s">
        <v>185</v>
      </c>
      <c r="Q36" s="721" t="s">
        <v>186</v>
      </c>
      <c r="R36" s="722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696" t="s">
        <v>187</v>
      </c>
      <c r="L37" s="697"/>
      <c r="M37" s="682"/>
      <c r="N37" s="676">
        <v>52947687</v>
      </c>
      <c r="O37" s="678"/>
      <c r="P37" s="258">
        <f t="shared" ref="P37:P43" si="3">IF(N37=0,"－",ROUND(N37/$N$43*100,1))</f>
        <v>93.5</v>
      </c>
      <c r="Q37" s="707">
        <v>4.9000000000000004</v>
      </c>
      <c r="R37" s="708"/>
      <c r="S37" s="259"/>
      <c r="T37" s="259"/>
    </row>
    <row r="38" spans="1:20" ht="20.100000000000001" customHeight="1">
      <c r="A38" s="232"/>
      <c r="B38" s="651" t="s">
        <v>188</v>
      </c>
      <c r="C38" s="652"/>
      <c r="D38" s="261">
        <v>765857</v>
      </c>
      <c r="E38" s="210">
        <f t="shared" ref="E38:E51" si="4">IF(D38=0,"－",ROUND(D38/$D$51*100,1))</f>
        <v>0.4</v>
      </c>
      <c r="F38" s="262">
        <v>-0.9</v>
      </c>
      <c r="G38" s="712">
        <v>765264</v>
      </c>
      <c r="H38" s="713"/>
      <c r="I38" s="714"/>
      <c r="J38" s="263">
        <f t="shared" ref="J38:J51" si="5">IF(G38=0,"－",ROUND(G38/$G$51*100,1))</f>
        <v>0.6</v>
      </c>
      <c r="K38" s="696" t="s">
        <v>189</v>
      </c>
      <c r="L38" s="697"/>
      <c r="M38" s="682"/>
      <c r="N38" s="676">
        <v>145134</v>
      </c>
      <c r="O38" s="678"/>
      <c r="P38" s="258">
        <f t="shared" si="3"/>
        <v>0.3</v>
      </c>
      <c r="Q38" s="707">
        <v>2.7</v>
      </c>
      <c r="R38" s="708"/>
      <c r="S38" s="189"/>
      <c r="T38" s="189"/>
    </row>
    <row r="39" spans="1:20" ht="20.100000000000001" customHeight="1">
      <c r="A39" s="232"/>
      <c r="B39" s="681" t="s">
        <v>190</v>
      </c>
      <c r="C39" s="682"/>
      <c r="D39" s="221">
        <v>26665241</v>
      </c>
      <c r="E39" s="210">
        <f t="shared" si="4"/>
        <v>14.1</v>
      </c>
      <c r="F39" s="262">
        <v>-1.3</v>
      </c>
      <c r="G39" s="676">
        <v>20026595</v>
      </c>
      <c r="H39" s="677"/>
      <c r="I39" s="678"/>
      <c r="J39" s="264">
        <f t="shared" si="5"/>
        <v>15.8</v>
      </c>
      <c r="K39" s="696" t="s">
        <v>191</v>
      </c>
      <c r="L39" s="697"/>
      <c r="M39" s="682"/>
      <c r="N39" s="676">
        <v>3560843</v>
      </c>
      <c r="O39" s="678"/>
      <c r="P39" s="258">
        <f t="shared" si="3"/>
        <v>6.3</v>
      </c>
      <c r="Q39" s="707">
        <v>8.1</v>
      </c>
      <c r="R39" s="708"/>
    </row>
    <row r="40" spans="1:20" ht="20.100000000000001" customHeight="1">
      <c r="A40" s="232"/>
      <c r="B40" s="681" t="s">
        <v>192</v>
      </c>
      <c r="C40" s="682"/>
      <c r="D40" s="221">
        <v>95736349</v>
      </c>
      <c r="E40" s="210">
        <f t="shared" si="4"/>
        <v>50.7</v>
      </c>
      <c r="F40" s="262">
        <v>4.8</v>
      </c>
      <c r="G40" s="676">
        <v>54713345</v>
      </c>
      <c r="H40" s="677"/>
      <c r="I40" s="678"/>
      <c r="J40" s="264">
        <f t="shared" si="5"/>
        <v>43.3</v>
      </c>
      <c r="K40" s="696" t="s">
        <v>193</v>
      </c>
      <c r="L40" s="697"/>
      <c r="M40" s="682"/>
      <c r="N40" s="676">
        <v>0</v>
      </c>
      <c r="O40" s="678"/>
      <c r="P40" s="258" t="str">
        <f t="shared" si="3"/>
        <v>－</v>
      </c>
      <c r="Q40" s="707" t="s">
        <v>194</v>
      </c>
      <c r="R40" s="708"/>
    </row>
    <row r="41" spans="1:20" ht="20.100000000000001" customHeight="1">
      <c r="A41" s="232"/>
      <c r="B41" s="681" t="s">
        <v>195</v>
      </c>
      <c r="C41" s="682"/>
      <c r="D41" s="261">
        <v>18964836</v>
      </c>
      <c r="E41" s="210">
        <f t="shared" si="4"/>
        <v>10</v>
      </c>
      <c r="F41" s="262">
        <v>-3.4</v>
      </c>
      <c r="G41" s="676">
        <v>13904962</v>
      </c>
      <c r="H41" s="677"/>
      <c r="I41" s="678"/>
      <c r="J41" s="264">
        <f t="shared" si="5"/>
        <v>11</v>
      </c>
      <c r="K41" s="696" t="s">
        <v>196</v>
      </c>
      <c r="L41" s="697"/>
      <c r="M41" s="682"/>
      <c r="N41" s="676">
        <v>0</v>
      </c>
      <c r="O41" s="678"/>
      <c r="P41" s="258" t="str">
        <f t="shared" si="3"/>
        <v>－</v>
      </c>
      <c r="Q41" s="707" t="s">
        <v>194</v>
      </c>
      <c r="R41" s="708"/>
    </row>
    <row r="42" spans="1:20" ht="20.100000000000001" customHeight="1">
      <c r="A42" s="232"/>
      <c r="B42" s="681" t="s">
        <v>197</v>
      </c>
      <c r="C42" s="682"/>
      <c r="D42" s="221">
        <v>374253</v>
      </c>
      <c r="E42" s="210">
        <f t="shared" si="4"/>
        <v>0.2</v>
      </c>
      <c r="F42" s="262">
        <v>5.0999999999999996</v>
      </c>
      <c r="G42" s="676">
        <v>223334</v>
      </c>
      <c r="H42" s="677"/>
      <c r="I42" s="678"/>
      <c r="J42" s="264">
        <f t="shared" si="5"/>
        <v>0.2</v>
      </c>
      <c r="K42" s="696" t="s">
        <v>198</v>
      </c>
      <c r="L42" s="697"/>
      <c r="M42" s="682"/>
      <c r="N42" s="676">
        <v>0</v>
      </c>
      <c r="O42" s="678"/>
      <c r="P42" s="220" t="str">
        <f t="shared" si="3"/>
        <v>－</v>
      </c>
      <c r="Q42" s="707" t="s">
        <v>194</v>
      </c>
      <c r="R42" s="708"/>
    </row>
    <row r="43" spans="1:20" ht="20.100000000000001" customHeight="1">
      <c r="A43" s="232"/>
      <c r="B43" s="681" t="s">
        <v>199</v>
      </c>
      <c r="C43" s="682"/>
      <c r="D43" s="221">
        <v>0</v>
      </c>
      <c r="E43" s="210" t="str">
        <f t="shared" si="4"/>
        <v>－</v>
      </c>
      <c r="F43" s="262" t="s">
        <v>114</v>
      </c>
      <c r="G43" s="676">
        <v>0</v>
      </c>
      <c r="H43" s="677"/>
      <c r="I43" s="678"/>
      <c r="J43" s="264" t="str">
        <f t="shared" si="5"/>
        <v>－</v>
      </c>
      <c r="K43" s="696" t="s">
        <v>68</v>
      </c>
      <c r="L43" s="697"/>
      <c r="M43" s="682"/>
      <c r="N43" s="676">
        <f>SUM(N37:O42)</f>
        <v>56653664</v>
      </c>
      <c r="O43" s="678"/>
      <c r="P43" s="220">
        <f t="shared" si="3"/>
        <v>100</v>
      </c>
      <c r="Q43" s="707">
        <v>5.0999999999999996</v>
      </c>
      <c r="R43" s="708"/>
    </row>
    <row r="44" spans="1:20" ht="20.100000000000001" customHeight="1">
      <c r="A44" s="232"/>
      <c r="B44" s="681" t="s">
        <v>200</v>
      </c>
      <c r="C44" s="682"/>
      <c r="D44" s="261">
        <v>3632723</v>
      </c>
      <c r="E44" s="210">
        <f t="shared" si="4"/>
        <v>1.9</v>
      </c>
      <c r="F44" s="262">
        <v>4.0999999999999996</v>
      </c>
      <c r="G44" s="676">
        <v>2937502</v>
      </c>
      <c r="H44" s="677"/>
      <c r="I44" s="678"/>
      <c r="J44" s="264">
        <f t="shared" si="5"/>
        <v>2.2999999999999998</v>
      </c>
      <c r="K44" s="709" t="s">
        <v>201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32"/>
      <c r="B45" s="681" t="s">
        <v>202</v>
      </c>
      <c r="C45" s="682"/>
      <c r="D45" s="221">
        <v>13322738</v>
      </c>
      <c r="E45" s="210">
        <f t="shared" si="4"/>
        <v>7.1</v>
      </c>
      <c r="F45" s="262">
        <v>-9.5</v>
      </c>
      <c r="G45" s="676">
        <v>8956013</v>
      </c>
      <c r="H45" s="677"/>
      <c r="I45" s="678"/>
      <c r="J45" s="264">
        <f t="shared" si="5"/>
        <v>7.1</v>
      </c>
      <c r="K45" s="696" t="s">
        <v>203</v>
      </c>
      <c r="L45" s="697"/>
      <c r="M45" s="682"/>
      <c r="N45" s="698" t="s">
        <v>204</v>
      </c>
      <c r="O45" s="682"/>
      <c r="P45" s="699" t="s">
        <v>205</v>
      </c>
      <c r="Q45" s="700"/>
      <c r="R45" s="701"/>
      <c r="S45" s="265"/>
      <c r="T45" s="265"/>
    </row>
    <row r="46" spans="1:20" ht="20.100000000000001" customHeight="1" thickBot="1">
      <c r="A46" s="232"/>
      <c r="B46" s="681" t="s">
        <v>206</v>
      </c>
      <c r="C46" s="682"/>
      <c r="D46" s="221">
        <v>2508051</v>
      </c>
      <c r="E46" s="210">
        <f t="shared" si="4"/>
        <v>1.3</v>
      </c>
      <c r="F46" s="262">
        <v>5.5</v>
      </c>
      <c r="G46" s="676">
        <v>1806941</v>
      </c>
      <c r="H46" s="677"/>
      <c r="I46" s="678"/>
      <c r="J46" s="264">
        <f t="shared" si="5"/>
        <v>1.4</v>
      </c>
      <c r="K46" s="702">
        <v>99.5</v>
      </c>
      <c r="L46" s="703"/>
      <c r="M46" s="704"/>
      <c r="N46" s="705">
        <v>58.7</v>
      </c>
      <c r="O46" s="704"/>
      <c r="P46" s="705">
        <v>99.2</v>
      </c>
      <c r="Q46" s="703"/>
      <c r="R46" s="706"/>
      <c r="S46" s="266"/>
      <c r="T46" s="266"/>
    </row>
    <row r="47" spans="1:20" ht="20.100000000000001" customHeight="1" thickTop="1">
      <c r="A47" s="232"/>
      <c r="B47" s="681" t="s">
        <v>207</v>
      </c>
      <c r="C47" s="682"/>
      <c r="D47" s="261">
        <v>25861473</v>
      </c>
      <c r="E47" s="210">
        <f t="shared" si="4"/>
        <v>13.7</v>
      </c>
      <c r="F47" s="262">
        <v>1.2</v>
      </c>
      <c r="G47" s="676">
        <v>22008652</v>
      </c>
      <c r="H47" s="677"/>
      <c r="I47" s="678"/>
      <c r="J47" s="264">
        <f t="shared" si="5"/>
        <v>17.399999999999999</v>
      </c>
      <c r="K47" s="683" t="s">
        <v>208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32"/>
      <c r="B48" s="681" t="s">
        <v>209</v>
      </c>
      <c r="C48" s="682"/>
      <c r="D48" s="221">
        <v>0</v>
      </c>
      <c r="E48" s="210" t="str">
        <f t="shared" si="4"/>
        <v>－</v>
      </c>
      <c r="F48" s="262" t="s">
        <v>194</v>
      </c>
      <c r="G48" s="676">
        <v>0</v>
      </c>
      <c r="H48" s="677"/>
      <c r="I48" s="678"/>
      <c r="J48" s="264" t="str">
        <f t="shared" si="5"/>
        <v>－</v>
      </c>
      <c r="K48" s="657" t="s">
        <v>11</v>
      </c>
      <c r="L48" s="686"/>
      <c r="M48" s="645"/>
      <c r="N48" s="688" t="s">
        <v>210</v>
      </c>
      <c r="O48" s="689"/>
      <c r="P48" s="692" t="s">
        <v>186</v>
      </c>
      <c r="Q48" s="694" t="s">
        <v>211</v>
      </c>
      <c r="R48" s="695"/>
      <c r="S48" s="267"/>
      <c r="T48" s="267"/>
    </row>
    <row r="49" spans="1:20" ht="20.100000000000001" customHeight="1">
      <c r="A49" s="232"/>
      <c r="B49" s="681" t="s">
        <v>136</v>
      </c>
      <c r="C49" s="682"/>
      <c r="D49" s="221">
        <v>1108913</v>
      </c>
      <c r="E49" s="210">
        <f t="shared" si="4"/>
        <v>0.6</v>
      </c>
      <c r="F49" s="262">
        <v>-7.2</v>
      </c>
      <c r="G49" s="676">
        <v>1108913</v>
      </c>
      <c r="H49" s="677"/>
      <c r="I49" s="678"/>
      <c r="J49" s="264">
        <f t="shared" si="5"/>
        <v>0.9</v>
      </c>
      <c r="K49" s="653"/>
      <c r="L49" s="687"/>
      <c r="M49" s="652"/>
      <c r="N49" s="690"/>
      <c r="O49" s="691"/>
      <c r="P49" s="693"/>
      <c r="Q49" s="679" t="s">
        <v>212</v>
      </c>
      <c r="R49" s="680"/>
      <c r="S49" s="189"/>
      <c r="T49" s="189"/>
    </row>
    <row r="50" spans="1:20" ht="20.100000000000001" customHeight="1">
      <c r="A50" s="232"/>
      <c r="B50" s="681" t="s">
        <v>213</v>
      </c>
      <c r="C50" s="682"/>
      <c r="D50" s="261">
        <v>0</v>
      </c>
      <c r="E50" s="210" t="str">
        <f t="shared" si="4"/>
        <v>－</v>
      </c>
      <c r="F50" s="262" t="s">
        <v>194</v>
      </c>
      <c r="G50" s="676">
        <v>0</v>
      </c>
      <c r="H50" s="677"/>
      <c r="I50" s="678"/>
      <c r="J50" s="264" t="str">
        <f t="shared" si="5"/>
        <v>－</v>
      </c>
      <c r="K50" s="657" t="s">
        <v>214</v>
      </c>
      <c r="L50" s="645"/>
      <c r="M50" s="268" t="s">
        <v>215</v>
      </c>
      <c r="N50" s="646">
        <v>36415873</v>
      </c>
      <c r="O50" s="650"/>
      <c r="P50" s="269">
        <v>-1</v>
      </c>
      <c r="Q50" s="646">
        <v>3617047</v>
      </c>
      <c r="R50" s="649"/>
      <c r="S50" s="187"/>
      <c r="T50" s="187"/>
    </row>
    <row r="51" spans="1:20" ht="20.100000000000001" customHeight="1">
      <c r="A51" s="232"/>
      <c r="B51" s="658" t="s">
        <v>68</v>
      </c>
      <c r="C51" s="659"/>
      <c r="D51" s="662">
        <f>SUM(D38:D50)</f>
        <v>188940434</v>
      </c>
      <c r="E51" s="664">
        <f t="shared" si="4"/>
        <v>100</v>
      </c>
      <c r="F51" s="666">
        <v>1.3</v>
      </c>
      <c r="G51" s="668">
        <f>SUM(G38:I50)</f>
        <v>126451521</v>
      </c>
      <c r="H51" s="669"/>
      <c r="I51" s="670"/>
      <c r="J51" s="674">
        <f t="shared" si="5"/>
        <v>100</v>
      </c>
      <c r="K51" s="653" t="s">
        <v>216</v>
      </c>
      <c r="L51" s="652"/>
      <c r="M51" s="270" t="s">
        <v>217</v>
      </c>
      <c r="N51" s="654">
        <v>35962324</v>
      </c>
      <c r="O51" s="655"/>
      <c r="P51" s="262">
        <v>-1</v>
      </c>
      <c r="Q51" s="654">
        <v>0</v>
      </c>
      <c r="R51" s="656"/>
      <c r="S51" s="187"/>
      <c r="T51" s="187"/>
    </row>
    <row r="52" spans="1:20" ht="20.100000000000001" customHeight="1" thickBot="1">
      <c r="A52" s="232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218</v>
      </c>
      <c r="L52" s="645"/>
      <c r="M52" s="268" t="s">
        <v>215</v>
      </c>
      <c r="N52" s="646">
        <v>6323406</v>
      </c>
      <c r="O52" s="650"/>
      <c r="P52" s="269">
        <v>11.2</v>
      </c>
      <c r="Q52" s="646">
        <v>928665</v>
      </c>
      <c r="R52" s="649"/>
      <c r="S52" s="187"/>
      <c r="T52" s="187"/>
    </row>
    <row r="53" spans="1:20" ht="20.100000000000001" customHeight="1">
      <c r="B53" s="271" t="s">
        <v>226</v>
      </c>
      <c r="C53" s="255"/>
      <c r="D53" s="255"/>
      <c r="E53" s="255"/>
      <c r="F53" s="255"/>
      <c r="G53" s="255"/>
      <c r="H53" s="255"/>
      <c r="I53" s="255"/>
      <c r="J53" s="272"/>
      <c r="K53" s="651" t="s">
        <v>216</v>
      </c>
      <c r="L53" s="652"/>
      <c r="M53" s="270" t="s">
        <v>217</v>
      </c>
      <c r="N53" s="641">
        <v>6257560</v>
      </c>
      <c r="O53" s="642"/>
      <c r="P53" s="273">
        <v>12.3</v>
      </c>
      <c r="Q53" s="641">
        <v>0</v>
      </c>
      <c r="R53" s="643"/>
      <c r="S53" s="187"/>
      <c r="T53" s="187"/>
    </row>
    <row r="54" spans="1:20" ht="20.100000000000001" customHeight="1">
      <c r="B54" s="255"/>
      <c r="C54" s="255"/>
      <c r="D54" s="255"/>
      <c r="E54" s="255"/>
      <c r="F54" s="255"/>
      <c r="G54" s="255"/>
      <c r="H54" s="255"/>
      <c r="I54" s="255"/>
      <c r="J54" s="255"/>
      <c r="K54" s="644" t="s">
        <v>219</v>
      </c>
      <c r="L54" s="645"/>
      <c r="M54" s="268" t="s">
        <v>215</v>
      </c>
      <c r="N54" s="646">
        <v>27158136</v>
      </c>
      <c r="O54" s="650"/>
      <c r="P54" s="269">
        <v>2.2000000000000002</v>
      </c>
      <c r="Q54" s="646">
        <v>4136530</v>
      </c>
      <c r="R54" s="649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651" t="s">
        <v>220</v>
      </c>
      <c r="L55" s="652"/>
      <c r="M55" s="270" t="s">
        <v>217</v>
      </c>
      <c r="N55" s="641">
        <v>25941208</v>
      </c>
      <c r="O55" s="642"/>
      <c r="P55" s="262">
        <v>1.3</v>
      </c>
      <c r="Q55" s="641">
        <v>0</v>
      </c>
      <c r="R55" s="643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644" t="s">
        <v>219</v>
      </c>
      <c r="L56" s="645"/>
      <c r="M56" s="268" t="s">
        <v>215</v>
      </c>
      <c r="N56" s="646">
        <v>281335</v>
      </c>
      <c r="O56" s="650"/>
      <c r="P56" s="269">
        <v>-9</v>
      </c>
      <c r="Q56" s="646">
        <v>48736</v>
      </c>
      <c r="R56" s="649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639" t="s">
        <v>221</v>
      </c>
      <c r="L57" s="640"/>
      <c r="M57" s="270" t="s">
        <v>217</v>
      </c>
      <c r="N57" s="641">
        <v>281335</v>
      </c>
      <c r="O57" s="642"/>
      <c r="P57" s="273">
        <v>-9</v>
      </c>
      <c r="Q57" s="641">
        <v>0</v>
      </c>
      <c r="R57" s="643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644" t="s">
        <v>222</v>
      </c>
      <c r="L58" s="645"/>
      <c r="M58" s="268" t="s">
        <v>215</v>
      </c>
      <c r="N58" s="646">
        <v>686275</v>
      </c>
      <c r="O58" s="650"/>
      <c r="P58" s="269">
        <v>-62.6</v>
      </c>
      <c r="Q58" s="646">
        <v>520916</v>
      </c>
      <c r="R58" s="649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639" t="s">
        <v>221</v>
      </c>
      <c r="L59" s="640"/>
      <c r="M59" s="270" t="s">
        <v>217</v>
      </c>
      <c r="N59" s="641">
        <v>686275</v>
      </c>
      <c r="O59" s="642"/>
      <c r="P59" s="262">
        <v>-62.6</v>
      </c>
      <c r="Q59" s="641">
        <v>0</v>
      </c>
      <c r="R59" s="643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644" t="s">
        <v>222</v>
      </c>
      <c r="L60" s="645"/>
      <c r="M60" s="268" t="s">
        <v>215</v>
      </c>
      <c r="N60" s="646" t="s">
        <v>114</v>
      </c>
      <c r="O60" s="647"/>
      <c r="P60" s="274" t="s">
        <v>114</v>
      </c>
      <c r="Q60" s="648" t="s">
        <v>114</v>
      </c>
      <c r="R60" s="649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633" t="s">
        <v>223</v>
      </c>
      <c r="L61" s="634"/>
      <c r="M61" s="275" t="s">
        <v>217</v>
      </c>
      <c r="N61" s="635" t="s">
        <v>114</v>
      </c>
      <c r="O61" s="636"/>
      <c r="P61" s="276" t="s">
        <v>114</v>
      </c>
      <c r="Q61" s="637" t="s">
        <v>114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5">
        <f>IF(N10=0,IF(G10&gt;0,"皆増",0),IF(G10=0,"皆減",ROUND((G10-N10)/N10*100,1)))</f>
        <v>10.8</v>
      </c>
      <c r="T10" s="806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5">
        <f>IF(N12=0,IF(G12&gt;0,"皆増",0),IF(G12=0,"皆減",ROUND((G12-N12)/N12*100,1)))</f>
        <v>11.9</v>
      </c>
      <c r="T12" s="806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24098750</v>
      </c>
      <c r="Y43" s="325"/>
      <c r="Z43" s="547"/>
      <c r="AA43" s="324">
        <v>0</v>
      </c>
      <c r="AB43" s="325"/>
      <c r="AC43" s="547"/>
      <c r="AD43" s="832">
        <v>39856969</v>
      </c>
      <c r="AE43" s="833"/>
      <c r="AF43" s="833"/>
      <c r="AG43" s="834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7">
        <v>287297</v>
      </c>
      <c r="I44" s="848"/>
      <c r="J44" s="848"/>
      <c r="K44" s="849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26"/>
      <c r="AB44" s="327"/>
      <c r="AC44" s="54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1">
        <v>280770</v>
      </c>
      <c r="I45" s="852"/>
      <c r="J45" s="852"/>
      <c r="K45" s="853"/>
      <c r="L45" s="567">
        <v>2</v>
      </c>
      <c r="M45" s="568"/>
      <c r="N45" s="50"/>
      <c r="O45" s="854">
        <v>190</v>
      </c>
      <c r="P45" s="855"/>
      <c r="Q45" s="854">
        <v>284298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8">
        <v>304973</v>
      </c>
      <c r="I46" s="829"/>
      <c r="J46" s="829"/>
      <c r="K46" s="859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1">
        <v>292709</v>
      </c>
      <c r="I49" s="852"/>
      <c r="J49" s="852"/>
      <c r="K49" s="853"/>
      <c r="L49" s="577">
        <f>L44+L46+L48</f>
        <v>91</v>
      </c>
      <c r="M49" s="578"/>
      <c r="N49" s="50"/>
      <c r="O49" s="854">
        <v>1518</v>
      </c>
      <c r="P49" s="855"/>
      <c r="Q49" s="854">
        <v>292709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8">
        <v>277603</v>
      </c>
      <c r="I50" s="829"/>
      <c r="J50" s="829"/>
      <c r="K50" s="859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6">
        <f>AD43+AD45-AD47+AD49</f>
        <v>38916870</v>
      </c>
      <c r="AE51" s="867"/>
      <c r="AF51" s="867"/>
      <c r="AG51" s="868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3">
        <v>287682</v>
      </c>
      <c r="I52" s="864"/>
      <c r="J52" s="864"/>
      <c r="K52" s="865"/>
      <c r="L52" s="623">
        <f>L49+L50</f>
        <v>94</v>
      </c>
      <c r="M52" s="624"/>
      <c r="N52" s="102"/>
      <c r="O52" s="860">
        <v>1557</v>
      </c>
      <c r="P52" s="861"/>
      <c r="Q52" s="860">
        <v>291949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2" t="s">
        <v>9</v>
      </c>
      <c r="C6" s="883"/>
      <c r="D6" s="884">
        <v>326309</v>
      </c>
      <c r="E6" s="884"/>
      <c r="F6" s="884"/>
      <c r="G6" s="884"/>
      <c r="H6" s="884"/>
      <c r="I6" s="150" t="s">
        <v>6</v>
      </c>
      <c r="J6" s="885">
        <v>18.23</v>
      </c>
      <c r="K6" s="886"/>
      <c r="L6" s="886"/>
      <c r="M6" s="886"/>
      <c r="N6" s="151" t="s">
        <v>7</v>
      </c>
      <c r="O6" s="887">
        <v>17900</v>
      </c>
      <c r="P6" s="884"/>
      <c r="Q6" s="884"/>
      <c r="R6" s="884"/>
      <c r="S6" s="884"/>
      <c r="T6" s="884"/>
      <c r="U6" s="150" t="s">
        <v>6</v>
      </c>
      <c r="V6" s="887">
        <v>326309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1"/>
      <c r="O11" s="892"/>
      <c r="P11" s="892"/>
      <c r="Q11" s="892"/>
      <c r="R11" s="154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1"/>
      <c r="O13" s="892"/>
      <c r="P13" s="892"/>
      <c r="Q13" s="892"/>
      <c r="R13" s="154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1" t="s">
        <v>33</v>
      </c>
      <c r="P34" s="921"/>
      <c r="Q34" s="921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2">
        <v>11.25</v>
      </c>
      <c r="P35" s="922"/>
      <c r="Q35" s="922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1" t="s">
        <v>46</v>
      </c>
      <c r="P36" s="921"/>
      <c r="Q36" s="921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60" t="s">
        <v>60</v>
      </c>
      <c r="O37" s="923">
        <v>16.25</v>
      </c>
      <c r="P37" s="923"/>
      <c r="Q37" s="923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30289201</v>
      </c>
      <c r="Y43" s="325"/>
      <c r="Z43" s="547"/>
      <c r="AA43" s="930">
        <v>5674538</v>
      </c>
      <c r="AB43" s="931"/>
      <c r="AC43" s="932"/>
      <c r="AD43" s="832">
        <v>14907718</v>
      </c>
      <c r="AE43" s="833"/>
      <c r="AF43" s="833"/>
      <c r="AG43" s="834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7">
        <v>297794</v>
      </c>
      <c r="I44" s="848"/>
      <c r="J44" s="848"/>
      <c r="K44" s="849"/>
      <c r="L44" s="528">
        <v>123</v>
      </c>
      <c r="M44" s="529"/>
      <c r="N44" s="50"/>
      <c r="O44" s="897">
        <v>2524</v>
      </c>
      <c r="P44" s="898"/>
      <c r="Q44" s="354">
        <v>301781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1">
        <v>292572</v>
      </c>
      <c r="I45" s="852"/>
      <c r="J45" s="852"/>
      <c r="K45" s="853"/>
      <c r="L45" s="567">
        <v>3</v>
      </c>
      <c r="M45" s="568"/>
      <c r="N45" s="50"/>
      <c r="O45" s="938">
        <v>276</v>
      </c>
      <c r="P45" s="939"/>
      <c r="Q45" s="854">
        <v>295897</v>
      </c>
      <c r="R45" s="855"/>
      <c r="S45" s="856"/>
      <c r="T45" s="476"/>
      <c r="U45" s="586" t="s">
        <v>96</v>
      </c>
      <c r="V45" s="556" t="s">
        <v>81</v>
      </c>
      <c r="W45" s="557"/>
      <c r="X45" s="924">
        <v>2317761</v>
      </c>
      <c r="Y45" s="925"/>
      <c r="Z45" s="926"/>
      <c r="AA45" s="924">
        <v>104438</v>
      </c>
      <c r="AB45" s="925"/>
      <c r="AC45" s="926"/>
      <c r="AD45" s="924">
        <v>2213962</v>
      </c>
      <c r="AE45" s="925"/>
      <c r="AF45" s="925"/>
      <c r="AG45" s="926"/>
      <c r="AH45" s="924">
        <v>4636161</v>
      </c>
      <c r="AI45" s="925"/>
      <c r="AJ45" s="925"/>
      <c r="AK45" s="933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8">
        <v>316090</v>
      </c>
      <c r="I46" s="829"/>
      <c r="J46" s="829"/>
      <c r="K46" s="859"/>
      <c r="L46" s="549">
        <v>7</v>
      </c>
      <c r="M46" s="550"/>
      <c r="N46" s="121"/>
      <c r="O46" s="895">
        <v>68</v>
      </c>
      <c r="P46" s="896"/>
      <c r="Q46" s="352">
        <v>319978</v>
      </c>
      <c r="R46" s="353"/>
      <c r="S46" s="857"/>
      <c r="T46" s="476"/>
      <c r="U46" s="587"/>
      <c r="V46" s="558"/>
      <c r="W46" s="559"/>
      <c r="X46" s="927"/>
      <c r="Y46" s="928"/>
      <c r="Z46" s="929"/>
      <c r="AA46" s="927"/>
      <c r="AB46" s="928"/>
      <c r="AC46" s="929"/>
      <c r="AD46" s="927"/>
      <c r="AE46" s="928"/>
      <c r="AF46" s="928"/>
      <c r="AG46" s="929"/>
      <c r="AH46" s="927"/>
      <c r="AI46" s="928"/>
      <c r="AJ46" s="928"/>
      <c r="AK46" s="934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927"/>
      <c r="Y48" s="928"/>
      <c r="Z48" s="929"/>
      <c r="AA48" s="927"/>
      <c r="AB48" s="928"/>
      <c r="AC48" s="929"/>
      <c r="AD48" s="927"/>
      <c r="AE48" s="928"/>
      <c r="AF48" s="928"/>
      <c r="AG48" s="929"/>
      <c r="AH48" s="927"/>
      <c r="AI48" s="928"/>
      <c r="AJ48" s="928"/>
      <c r="AK48" s="934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1">
        <v>298302</v>
      </c>
      <c r="I49" s="852"/>
      <c r="J49" s="852"/>
      <c r="K49" s="853"/>
      <c r="L49" s="577">
        <f>L44+L46+L48</f>
        <v>130</v>
      </c>
      <c r="M49" s="578"/>
      <c r="N49" s="50"/>
      <c r="O49" s="938">
        <f>O44+O46+O48</f>
        <v>2592</v>
      </c>
      <c r="P49" s="939"/>
      <c r="Q49" s="854">
        <v>302258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8">
        <v>285416</v>
      </c>
      <c r="I50" s="829"/>
      <c r="J50" s="829"/>
      <c r="K50" s="859"/>
      <c r="L50" s="549">
        <v>8</v>
      </c>
      <c r="M50" s="550"/>
      <c r="N50" s="121"/>
      <c r="O50" s="895">
        <v>163</v>
      </c>
      <c r="P50" s="896"/>
      <c r="Q50" s="352">
        <v>289053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6">
        <f>AD43+AD45-AD47+AD49</f>
        <v>17055733</v>
      </c>
      <c r="AE51" s="867"/>
      <c r="AF51" s="867"/>
      <c r="AG51" s="868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3">
        <v>297558</v>
      </c>
      <c r="I52" s="864"/>
      <c r="J52" s="864"/>
      <c r="K52" s="865"/>
      <c r="L52" s="623">
        <f>L49+L50</f>
        <v>138</v>
      </c>
      <c r="M52" s="624"/>
      <c r="N52" s="102"/>
      <c r="O52" s="940">
        <f>O49+O50</f>
        <v>2755</v>
      </c>
      <c r="P52" s="941"/>
      <c r="Q52" s="860">
        <v>301477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5">
        <v>5.8</v>
      </c>
      <c r="T10" s="806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5">
        <v>5.9</v>
      </c>
      <c r="T12" s="806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3" t="s">
        <v>37</v>
      </c>
      <c r="V18" s="344"/>
      <c r="W18" s="344"/>
      <c r="X18" s="344"/>
      <c r="Y18" s="336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10038348</v>
      </c>
      <c r="Y43" s="325"/>
      <c r="Z43" s="547"/>
      <c r="AA43" s="930">
        <v>6282857</v>
      </c>
      <c r="AB43" s="931"/>
      <c r="AC43" s="932"/>
      <c r="AD43" s="832">
        <v>29398654</v>
      </c>
      <c r="AE43" s="833"/>
      <c r="AF43" s="833"/>
      <c r="AG43" s="834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7">
        <v>291997</v>
      </c>
      <c r="I44" s="848"/>
      <c r="J44" s="848"/>
      <c r="K44" s="849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1">
        <v>296414</v>
      </c>
      <c r="I45" s="852"/>
      <c r="J45" s="852"/>
      <c r="K45" s="853"/>
      <c r="L45" s="567">
        <v>0</v>
      </c>
      <c r="M45" s="568"/>
      <c r="N45" s="50"/>
      <c r="O45" s="854">
        <v>105</v>
      </c>
      <c r="P45" s="855"/>
      <c r="Q45" s="854">
        <v>300702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8">
        <v>328386</v>
      </c>
      <c r="I46" s="829"/>
      <c r="J46" s="829"/>
      <c r="K46" s="859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8">
        <v>800000</v>
      </c>
      <c r="AB47" s="829"/>
      <c r="AC47" s="859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847"/>
      <c r="AB48" s="848"/>
      <c r="AC48" s="84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1">
        <v>293238</v>
      </c>
      <c r="I49" s="852"/>
      <c r="J49" s="852"/>
      <c r="K49" s="853"/>
      <c r="L49" s="577">
        <f>L44+L46+L48</f>
        <v>95</v>
      </c>
      <c r="M49" s="578"/>
      <c r="N49" s="50"/>
      <c r="O49" s="854">
        <f>O44+O46+O48</f>
        <v>1738</v>
      </c>
      <c r="P49" s="855"/>
      <c r="Q49" s="854">
        <v>296793</v>
      </c>
      <c r="R49" s="855"/>
      <c r="S49" s="856"/>
      <c r="T49" s="476"/>
      <c r="U49" s="587"/>
      <c r="V49" s="608" t="s">
        <v>86</v>
      </c>
      <c r="W49" s="609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4">
        <f>X49+AA49+AD49</f>
        <v>0</v>
      </c>
      <c r="AI49" s="925"/>
      <c r="AJ49" s="925"/>
      <c r="AK49" s="933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8">
        <v>283311</v>
      </c>
      <c r="I50" s="829"/>
      <c r="J50" s="829"/>
      <c r="K50" s="859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7"/>
      <c r="T50" s="476"/>
      <c r="U50" s="588"/>
      <c r="V50" s="610"/>
      <c r="W50" s="611"/>
      <c r="X50" s="927"/>
      <c r="Y50" s="928"/>
      <c r="Z50" s="929"/>
      <c r="AA50" s="927"/>
      <c r="AB50" s="928"/>
      <c r="AC50" s="929"/>
      <c r="AD50" s="927"/>
      <c r="AE50" s="928"/>
      <c r="AF50" s="928"/>
      <c r="AG50" s="929"/>
      <c r="AH50" s="927"/>
      <c r="AI50" s="928"/>
      <c r="AJ50" s="928"/>
      <c r="AK50" s="934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3">
        <v>292707</v>
      </c>
      <c r="I52" s="864"/>
      <c r="J52" s="864"/>
      <c r="K52" s="865"/>
      <c r="L52" s="623">
        <f>L49+L50</f>
        <v>100</v>
      </c>
      <c r="M52" s="624"/>
      <c r="N52" s="102"/>
      <c r="O52" s="860">
        <f>O49+O50</f>
        <v>1837</v>
      </c>
      <c r="P52" s="861"/>
      <c r="Q52" s="860">
        <v>296165</v>
      </c>
      <c r="R52" s="861"/>
      <c r="S52" s="862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2" t="s">
        <v>9</v>
      </c>
      <c r="C6" s="883"/>
      <c r="D6" s="884">
        <v>549569</v>
      </c>
      <c r="E6" s="884"/>
      <c r="F6" s="884"/>
      <c r="G6" s="884"/>
      <c r="H6" s="884"/>
      <c r="I6" s="150" t="s">
        <v>6</v>
      </c>
      <c r="J6" s="885">
        <v>34.020000000000003</v>
      </c>
      <c r="K6" s="886"/>
      <c r="L6" s="886"/>
      <c r="M6" s="886"/>
      <c r="N6" s="151" t="s">
        <v>7</v>
      </c>
      <c r="O6" s="887">
        <v>16154</v>
      </c>
      <c r="P6" s="884"/>
      <c r="Q6" s="884"/>
      <c r="R6" s="884"/>
      <c r="S6" s="884"/>
      <c r="T6" s="884"/>
      <c r="U6" s="150" t="s">
        <v>6</v>
      </c>
      <c r="V6" s="887">
        <v>549569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5">
        <f>IF(N10=0,IF(G10&gt;0,"皆増",0),IF(G10=0,"皆減",ROUND((G10-N10)/N10*100,1)))</f>
        <v>5</v>
      </c>
      <c r="T10" s="806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5">
        <f>IF(N12=0,IF(G12&gt;0,"皆増",0),IF(G12=0,"皆減",ROUND((G12-N12)/N12*100,1)))</f>
        <v>5.7</v>
      </c>
      <c r="T12" s="806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3" t="s">
        <v>37</v>
      </c>
      <c r="V18" s="344"/>
      <c r="W18" s="344"/>
      <c r="X18" s="344"/>
      <c r="Y18" s="336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42501143</v>
      </c>
      <c r="Y43" s="325"/>
      <c r="Z43" s="547"/>
      <c r="AA43" s="963">
        <v>16269</v>
      </c>
      <c r="AB43" s="964"/>
      <c r="AC43" s="965"/>
      <c r="AD43" s="832">
        <v>10427276</v>
      </c>
      <c r="AE43" s="833"/>
      <c r="AF43" s="833"/>
      <c r="AG43" s="834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7">
        <v>300600</v>
      </c>
      <c r="I44" s="848"/>
      <c r="J44" s="848"/>
      <c r="K44" s="849"/>
      <c r="L44" s="528">
        <v>171</v>
      </c>
      <c r="M44" s="529"/>
      <c r="N44" s="50"/>
      <c r="O44" s="897">
        <v>3260</v>
      </c>
      <c r="P44" s="898"/>
      <c r="Q44" s="354">
        <v>308200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966"/>
      <c r="AB44" s="967"/>
      <c r="AC44" s="96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1">
        <v>303600</v>
      </c>
      <c r="I45" s="852"/>
      <c r="J45" s="852"/>
      <c r="K45" s="853"/>
      <c r="L45" s="567">
        <v>0</v>
      </c>
      <c r="M45" s="568"/>
      <c r="N45" s="50"/>
      <c r="O45" s="938">
        <v>368</v>
      </c>
      <c r="P45" s="939"/>
      <c r="Q45" s="854">
        <v>307900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4">
        <v>1011</v>
      </c>
      <c r="AB45" s="925"/>
      <c r="AC45" s="926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8">
        <v>336400</v>
      </c>
      <c r="I46" s="829"/>
      <c r="J46" s="829"/>
      <c r="K46" s="859"/>
      <c r="L46" s="549">
        <v>7</v>
      </c>
      <c r="M46" s="550"/>
      <c r="N46" s="121"/>
      <c r="O46" s="895">
        <v>102</v>
      </c>
      <c r="P46" s="896"/>
      <c r="Q46" s="352">
        <v>336300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927"/>
      <c r="AB46" s="928"/>
      <c r="AC46" s="929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5">
        <v>0</v>
      </c>
      <c r="AB47" s="936"/>
      <c r="AC47" s="937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927"/>
      <c r="AB48" s="928"/>
      <c r="AC48" s="92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1">
        <v>301700</v>
      </c>
      <c r="I49" s="852"/>
      <c r="J49" s="852"/>
      <c r="K49" s="853"/>
      <c r="L49" s="577">
        <f>L44+L46+L48</f>
        <v>178</v>
      </c>
      <c r="M49" s="578"/>
      <c r="N49" s="50"/>
      <c r="O49" s="938">
        <f>O44+O46+O48</f>
        <v>3362</v>
      </c>
      <c r="P49" s="939"/>
      <c r="Q49" s="854">
        <v>309100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935">
        <v>0</v>
      </c>
      <c r="AB49" s="936"/>
      <c r="AC49" s="937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8">
        <v>314200</v>
      </c>
      <c r="I50" s="829"/>
      <c r="J50" s="829"/>
      <c r="K50" s="859"/>
      <c r="L50" s="549">
        <v>1</v>
      </c>
      <c r="M50" s="550"/>
      <c r="N50" s="121"/>
      <c r="O50" s="895">
        <v>106</v>
      </c>
      <c r="P50" s="896"/>
      <c r="Q50" s="352">
        <v>312200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927"/>
      <c r="AB50" s="928"/>
      <c r="AC50" s="929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45806385</v>
      </c>
      <c r="Y51" s="603"/>
      <c r="Z51" s="604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3">
        <v>302100</v>
      </c>
      <c r="I52" s="864"/>
      <c r="J52" s="864"/>
      <c r="K52" s="865"/>
      <c r="L52" s="623">
        <f>L49+L50</f>
        <v>179</v>
      </c>
      <c r="M52" s="624"/>
      <c r="N52" s="102"/>
      <c r="O52" s="940">
        <f>O49+O50</f>
        <v>3468</v>
      </c>
      <c r="P52" s="941"/>
      <c r="Q52" s="860">
        <v>309100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946"/>
      <c r="AB52" s="947"/>
      <c r="AC52" s="948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33</v>
      </c>
      <c r="E5" s="855"/>
      <c r="F5" s="855"/>
      <c r="G5" s="855"/>
      <c r="H5" s="855"/>
      <c r="I5" s="11" t="s">
        <v>6</v>
      </c>
      <c r="J5" s="977" t="s">
        <v>33</v>
      </c>
      <c r="K5" s="978"/>
      <c r="L5" s="978"/>
      <c r="M5" s="978"/>
      <c r="N5" s="12" t="s">
        <v>7</v>
      </c>
      <c r="O5" s="854" t="s">
        <v>33</v>
      </c>
      <c r="P5" s="855"/>
      <c r="Q5" s="855"/>
      <c r="R5" s="855"/>
      <c r="S5" s="855"/>
      <c r="T5" s="855"/>
      <c r="U5" s="11" t="s">
        <v>6</v>
      </c>
      <c r="V5" s="854" t="s">
        <v>33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33</v>
      </c>
      <c r="E6" s="861"/>
      <c r="F6" s="861"/>
      <c r="G6" s="861"/>
      <c r="H6" s="861"/>
      <c r="I6" s="17" t="s">
        <v>6</v>
      </c>
      <c r="J6" s="975" t="s">
        <v>33</v>
      </c>
      <c r="K6" s="976"/>
      <c r="L6" s="976"/>
      <c r="M6" s="976"/>
      <c r="N6" s="18" t="s">
        <v>7</v>
      </c>
      <c r="O6" s="860" t="s">
        <v>33</v>
      </c>
      <c r="P6" s="861"/>
      <c r="Q6" s="861"/>
      <c r="R6" s="861"/>
      <c r="S6" s="861"/>
      <c r="T6" s="861"/>
      <c r="U6" s="17" t="s">
        <v>6</v>
      </c>
      <c r="V6" s="860" t="s">
        <v>33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46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669057</v>
      </c>
      <c r="H10" s="988"/>
      <c r="I10" s="988"/>
      <c r="J10" s="988"/>
      <c r="K10" s="988"/>
      <c r="L10" s="44"/>
      <c r="M10" s="45"/>
      <c r="N10" s="303">
        <v>892870</v>
      </c>
      <c r="O10" s="304"/>
      <c r="P10" s="304"/>
      <c r="Q10" s="304"/>
      <c r="R10" s="20"/>
      <c r="S10" s="805">
        <v>-25.1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591128</v>
      </c>
      <c r="H12" s="988"/>
      <c r="I12" s="988"/>
      <c r="J12" s="988"/>
      <c r="K12" s="988"/>
      <c r="L12" s="44"/>
      <c r="M12" s="45"/>
      <c r="N12" s="303">
        <v>819797</v>
      </c>
      <c r="O12" s="304"/>
      <c r="P12" s="304"/>
      <c r="Q12" s="304"/>
      <c r="R12" s="20"/>
      <c r="S12" s="991">
        <v>-27.9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5"/>
      <c r="H15" s="996"/>
      <c r="I15" s="996"/>
      <c r="J15" s="996"/>
      <c r="K15" s="996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0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5"/>
      <c r="H19" s="996"/>
      <c r="I19" s="996"/>
      <c r="J19" s="996"/>
      <c r="K19" s="996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4855</v>
      </c>
      <c r="H20" s="988"/>
      <c r="I20" s="988"/>
      <c r="J20" s="988"/>
      <c r="K20" s="988"/>
      <c r="L20" s="44"/>
      <c r="M20" s="45"/>
      <c r="N20" s="303">
        <v>18834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0</v>
      </c>
      <c r="H22" s="988"/>
      <c r="I22" s="988"/>
      <c r="J22" s="988"/>
      <c r="K22" s="988"/>
      <c r="L22" s="44"/>
      <c r="M22" s="45"/>
      <c r="N22" s="303">
        <v>0</v>
      </c>
      <c r="O22" s="304"/>
      <c r="P22" s="304"/>
      <c r="Q22" s="304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0</v>
      </c>
      <c r="H26" s="988"/>
      <c r="I26" s="988"/>
      <c r="J26" s="988"/>
      <c r="K26" s="988"/>
      <c r="L26" s="44"/>
      <c r="M26" s="45"/>
      <c r="N26" s="303">
        <v>0</v>
      </c>
      <c r="O26" s="304"/>
      <c r="P26" s="304"/>
      <c r="Q26" s="304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173" t="s">
        <v>103</v>
      </c>
      <c r="AH37" s="1044" t="s">
        <v>33</v>
      </c>
      <c r="AI37" s="1044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0</v>
      </c>
      <c r="Y43" s="325"/>
      <c r="Z43" s="547"/>
      <c r="AA43" s="930" t="s">
        <v>33</v>
      </c>
      <c r="AB43" s="931"/>
      <c r="AC43" s="932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4</v>
      </c>
      <c r="F44" s="990"/>
      <c r="G44" s="50"/>
      <c r="H44" s="981">
        <v>376050</v>
      </c>
      <c r="I44" s="982"/>
      <c r="J44" s="982"/>
      <c r="K44" s="1051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0</v>
      </c>
      <c r="F45" s="1057"/>
      <c r="G45" s="50"/>
      <c r="H45" s="1077" t="s">
        <v>33</v>
      </c>
      <c r="I45" s="1078"/>
      <c r="J45" s="1078"/>
      <c r="K45" s="1079"/>
      <c r="L45" s="1056">
        <v>0</v>
      </c>
      <c r="M45" s="1057"/>
      <c r="N45" s="50"/>
      <c r="O45" s="854">
        <v>0</v>
      </c>
      <c r="P45" s="855"/>
      <c r="Q45" s="854" t="s">
        <v>33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0</v>
      </c>
      <c r="Y45" s="1046"/>
      <c r="Z45" s="1047"/>
      <c r="AA45" s="1049" t="s">
        <v>33</v>
      </c>
      <c r="AB45" s="1038"/>
      <c r="AC45" s="1050"/>
      <c r="AD45" s="1045">
        <v>158438</v>
      </c>
      <c r="AE45" s="1046"/>
      <c r="AF45" s="1046"/>
      <c r="AG45" s="1047"/>
      <c r="AH45" s="1067">
        <v>158438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9"/>
      <c r="AE46" s="990"/>
      <c r="AF46" s="990"/>
      <c r="AG46" s="1048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0</v>
      </c>
      <c r="Y47" s="1046"/>
      <c r="Z47" s="1047"/>
      <c r="AA47" s="1049" t="s">
        <v>33</v>
      </c>
      <c r="AB47" s="1038"/>
      <c r="AC47" s="1050"/>
      <c r="AD47" s="1045">
        <v>0</v>
      </c>
      <c r="AE47" s="1046"/>
      <c r="AF47" s="1046"/>
      <c r="AG47" s="1047"/>
      <c r="AH47" s="1067">
        <v>0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9"/>
      <c r="AE48" s="990"/>
      <c r="AF48" s="990"/>
      <c r="AG48" s="1048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v>4</v>
      </c>
      <c r="F49" s="1084"/>
      <c r="G49" s="50"/>
      <c r="H49" s="1077">
        <v>376050</v>
      </c>
      <c r="I49" s="1078"/>
      <c r="J49" s="1078"/>
      <c r="K49" s="1079"/>
      <c r="L49" s="1083">
        <v>0</v>
      </c>
      <c r="M49" s="1084"/>
      <c r="N49" s="50"/>
      <c r="O49" s="854">
        <v>4</v>
      </c>
      <c r="P49" s="855"/>
      <c r="Q49" s="854">
        <v>377550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5">
        <v>0</v>
      </c>
      <c r="AE49" s="1046"/>
      <c r="AF49" s="1046"/>
      <c r="AG49" s="1047"/>
      <c r="AH49" s="1067"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9"/>
      <c r="AE50" s="990"/>
      <c r="AF50" s="990"/>
      <c r="AG50" s="1048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v>0</v>
      </c>
      <c r="Y51" s="106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67">
        <v>291145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v>4</v>
      </c>
      <c r="F52" s="1086"/>
      <c r="G52" s="50"/>
      <c r="H52" s="1091">
        <v>376050</v>
      </c>
      <c r="I52" s="1092"/>
      <c r="J52" s="1092"/>
      <c r="K52" s="1093"/>
      <c r="L52" s="1085">
        <v>0</v>
      </c>
      <c r="M52" s="1086"/>
      <c r="N52" s="50"/>
      <c r="O52" s="860">
        <v>4</v>
      </c>
      <c r="P52" s="861"/>
      <c r="Q52" s="860">
        <v>377550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46</v>
      </c>
      <c r="E5" s="855"/>
      <c r="F5" s="855"/>
      <c r="G5" s="855"/>
      <c r="H5" s="855"/>
      <c r="I5" s="11" t="s">
        <v>6</v>
      </c>
      <c r="J5" s="977" t="s">
        <v>46</v>
      </c>
      <c r="K5" s="978"/>
      <c r="L5" s="978"/>
      <c r="M5" s="978"/>
      <c r="N5" s="12" t="s">
        <v>7</v>
      </c>
      <c r="O5" s="854" t="s">
        <v>46</v>
      </c>
      <c r="P5" s="855"/>
      <c r="Q5" s="855"/>
      <c r="R5" s="855"/>
      <c r="S5" s="855"/>
      <c r="T5" s="855"/>
      <c r="U5" s="11" t="s">
        <v>6</v>
      </c>
      <c r="V5" s="854" t="s">
        <v>46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46</v>
      </c>
      <c r="E6" s="861"/>
      <c r="F6" s="861"/>
      <c r="G6" s="861"/>
      <c r="H6" s="861"/>
      <c r="I6" s="17" t="s">
        <v>6</v>
      </c>
      <c r="J6" s="975" t="s">
        <v>46</v>
      </c>
      <c r="K6" s="976"/>
      <c r="L6" s="976"/>
      <c r="M6" s="976"/>
      <c r="N6" s="18" t="s">
        <v>7</v>
      </c>
      <c r="O6" s="860" t="s">
        <v>46</v>
      </c>
      <c r="P6" s="861"/>
      <c r="Q6" s="861"/>
      <c r="R6" s="861"/>
      <c r="S6" s="861"/>
      <c r="T6" s="861"/>
      <c r="U6" s="17" t="s">
        <v>6</v>
      </c>
      <c r="V6" s="860" t="s">
        <v>46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33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03">
        <v>76940053</v>
      </c>
      <c r="O10" s="304"/>
      <c r="P10" s="304"/>
      <c r="Q10" s="304"/>
      <c r="R10" s="20"/>
      <c r="S10" s="805">
        <f>IF(N10=0,IF(G10&gt;0,"皆増",0),IF(G10=0,"皆減",ROUND((G10-N10)/N10*100,1)))</f>
        <v>11.2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03">
        <v>73165281</v>
      </c>
      <c r="O12" s="304"/>
      <c r="P12" s="304"/>
      <c r="Q12" s="304"/>
      <c r="R12" s="20"/>
      <c r="S12" s="991">
        <f>IF(N12=0,IF(G12&gt;0,"皆増",0),IF(G12=0,"皆減",ROUND((G12-N12)/N12*100,1)))</f>
        <v>11.8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8"/>
      <c r="H15" s="1119"/>
      <c r="I15" s="1119"/>
      <c r="J15" s="1119"/>
      <c r="K15" s="1119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45192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8"/>
      <c r="H19" s="1119"/>
      <c r="I19" s="1119"/>
      <c r="J19" s="1119"/>
      <c r="K19" s="1119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-41872</v>
      </c>
      <c r="H20" s="988"/>
      <c r="I20" s="988"/>
      <c r="J20" s="988"/>
      <c r="K20" s="988"/>
      <c r="L20" s="44"/>
      <c r="M20" s="45"/>
      <c r="N20" s="303">
        <v>154044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6000467</v>
      </c>
      <c r="H22" s="988"/>
      <c r="I22" s="988"/>
      <c r="J22" s="988"/>
      <c r="K22" s="988"/>
      <c r="L22" s="44"/>
      <c r="M22" s="45"/>
      <c r="N22" s="303">
        <v>6230000</v>
      </c>
      <c r="O22" s="304"/>
      <c r="P22" s="304"/>
      <c r="Q22" s="304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8772467</v>
      </c>
      <c r="H26" s="988"/>
      <c r="I26" s="988"/>
      <c r="J26" s="988"/>
      <c r="K26" s="988"/>
      <c r="L26" s="44"/>
      <c r="M26" s="45"/>
      <c r="N26" s="303">
        <v>7300000</v>
      </c>
      <c r="O26" s="304"/>
      <c r="P26" s="304"/>
      <c r="Q26" s="304"/>
      <c r="R26" s="20"/>
      <c r="S26" s="1122">
        <f>IF(N26=0,IF(G26&gt;0,"皆増",0),IF(G26=0,"皆減",ROUND((G26-N26)/N26*100,1)))</f>
        <v>20.2</v>
      </c>
      <c r="T26" s="1123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1124"/>
      <c r="T27" s="1125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0"/>
      <c r="H29" s="1121"/>
      <c r="I29" s="1121"/>
      <c r="J29" s="1121"/>
      <c r="K29" s="1121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38320000</v>
      </c>
      <c r="Y43" s="325"/>
      <c r="Z43" s="547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1150</v>
      </c>
      <c r="F44" s="990"/>
      <c r="G44" s="50"/>
      <c r="H44" s="981">
        <v>296900</v>
      </c>
      <c r="I44" s="982"/>
      <c r="J44" s="982"/>
      <c r="K44" s="1051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340</v>
      </c>
      <c r="F45" s="1057"/>
      <c r="G45" s="50"/>
      <c r="H45" s="1077">
        <v>294200</v>
      </c>
      <c r="I45" s="1078"/>
      <c r="J45" s="1078"/>
      <c r="K45" s="1079"/>
      <c r="L45" s="1056">
        <v>4</v>
      </c>
      <c r="M45" s="1057"/>
      <c r="N45" s="50"/>
      <c r="O45" s="854">
        <v>341</v>
      </c>
      <c r="P45" s="855"/>
      <c r="Q45" s="854">
        <v>297800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6000467</v>
      </c>
      <c r="Y45" s="1046"/>
      <c r="Z45" s="1047"/>
      <c r="AA45" s="1049" t="s">
        <v>33</v>
      </c>
      <c r="AB45" s="1038"/>
      <c r="AC45" s="1050"/>
      <c r="AD45" s="1049" t="s">
        <v>33</v>
      </c>
      <c r="AE45" s="1038"/>
      <c r="AF45" s="1038"/>
      <c r="AG45" s="1050"/>
      <c r="AH45" s="1067">
        <f>SUM(X45:AG46)</f>
        <v>6000467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1"/>
      <c r="AE46" s="982"/>
      <c r="AF46" s="982"/>
      <c r="AG46" s="1051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8772467</v>
      </c>
      <c r="Y47" s="1046"/>
      <c r="Z47" s="1047"/>
      <c r="AA47" s="1049" t="s">
        <v>33</v>
      </c>
      <c r="AB47" s="1038"/>
      <c r="AC47" s="1050"/>
      <c r="AD47" s="1049" t="s">
        <v>33</v>
      </c>
      <c r="AE47" s="1038"/>
      <c r="AF47" s="1038"/>
      <c r="AG47" s="1050"/>
      <c r="AH47" s="1067">
        <f>SUM(X47:AG48)</f>
        <v>8772467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1"/>
      <c r="AE48" s="982"/>
      <c r="AF48" s="982"/>
      <c r="AG48" s="1051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f>E44+E46+E48</f>
        <v>1150</v>
      </c>
      <c r="F49" s="1084"/>
      <c r="G49" s="50"/>
      <c r="H49" s="1077">
        <v>296900</v>
      </c>
      <c r="I49" s="1078"/>
      <c r="J49" s="1078"/>
      <c r="K49" s="1079"/>
      <c r="L49" s="1083">
        <f>L44+L46+L48</f>
        <v>57</v>
      </c>
      <c r="M49" s="1084"/>
      <c r="N49" s="50"/>
      <c r="O49" s="854">
        <v>1129</v>
      </c>
      <c r="P49" s="855"/>
      <c r="Q49" s="854">
        <v>300500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9" t="s">
        <v>33</v>
      </c>
      <c r="AE49" s="1038"/>
      <c r="AF49" s="1038"/>
      <c r="AG49" s="1050"/>
      <c r="AH49" s="1067">
        <f>SUM(X49:AG50)</f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1"/>
      <c r="AE50" s="982"/>
      <c r="AF50" s="982"/>
      <c r="AG50" s="1051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f>X43+X45-X47+X49</f>
        <v>35548000</v>
      </c>
      <c r="Y51" s="106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67">
        <f>AH43+AH45-AH47+AH49</f>
        <v>35548000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f>E49+E50</f>
        <v>1150</v>
      </c>
      <c r="F52" s="1086"/>
      <c r="G52" s="50"/>
      <c r="H52" s="1091">
        <v>296900</v>
      </c>
      <c r="I52" s="1092"/>
      <c r="J52" s="1092"/>
      <c r="K52" s="1093"/>
      <c r="L52" s="1085">
        <f>L49+L50</f>
        <v>57</v>
      </c>
      <c r="M52" s="1086"/>
      <c r="N52" s="50"/>
      <c r="O52" s="860">
        <v>1129</v>
      </c>
      <c r="P52" s="861"/>
      <c r="Q52" s="860">
        <v>300500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品川区・左</vt:lpstr>
      <vt:lpstr>品川区・右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品川区・右!Print_Area</vt:lpstr>
      <vt:lpstr>品川区・左!Print_Area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2023-12-05T08:32:25Z</dcterms:modified>
</cp:coreProperties>
</file>