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15- 2月_経営比較分析表\R4年度\R50106【総務省127〆】公営企業に係る経営比較分析表（令和３年度決算）の分析等について（依頼）\09_HP公表\02.経営比較分析表【完成版】\観光施設\"/>
    </mc:Choice>
  </mc:AlternateContent>
  <workbookProtection workbookAlgorithmName="SHA-512" workbookHashValue="nZpdxZXYVbihtLlTgMVncyM+qbLBvLz+ZmhLL9eNGHLkfjLLzGoLqdhuLEBbhtIG/vMcfoZ9K67P+izGLalNyw==" workbookSaltValue="XBHUx44V5wsrqAKDHS0YKw==" workbookSpinCount="100000" lockStructure="1"/>
  <bookViews>
    <workbookView showHorizontalScroll="0" showVerticalScroll="0" showSheetTabs="0" xWindow="0" yWindow="0" windowWidth="15096" windowHeight="3468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LJ78" i="4" s="1"/>
  <c r="EB7" i="5"/>
  <c r="KV78" i="4" s="1"/>
  <c r="EA7" i="5"/>
  <c r="DZ7" i="5"/>
  <c r="DY7" i="5"/>
  <c r="DX7" i="5"/>
  <c r="LJ77" i="4" s="1"/>
  <c r="DW7" i="5"/>
  <c r="DV7" i="5"/>
  <c r="DJ7" i="5"/>
  <c r="DI7" i="5"/>
  <c r="CV7" i="5"/>
  <c r="CU7" i="5"/>
  <c r="CT7" i="5"/>
  <c r="LJ54" i="4" s="1"/>
  <c r="CS7" i="5"/>
  <c r="KV54" i="4" s="1"/>
  <c r="CR7" i="5"/>
  <c r="CQ7" i="5"/>
  <c r="CP7" i="5"/>
  <c r="LX53" i="4" s="1"/>
  <c r="CO7" i="5"/>
  <c r="LJ53" i="4" s="1"/>
  <c r="CN7" i="5"/>
  <c r="CM7" i="5"/>
  <c r="CK7" i="5"/>
  <c r="IX54" i="4" s="1"/>
  <c r="CJ7" i="5"/>
  <c r="IJ54" i="4" s="1"/>
  <c r="CI7" i="5"/>
  <c r="CH7" i="5"/>
  <c r="CG7" i="5"/>
  <c r="GT54" i="4" s="1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BR7" i="5"/>
  <c r="BQ7" i="5"/>
  <c r="BO7" i="5"/>
  <c r="BN7" i="5"/>
  <c r="BM7" i="5"/>
  <c r="BL7" i="5"/>
  <c r="BK7" i="5"/>
  <c r="BJ7" i="5"/>
  <c r="BV53" i="4" s="1"/>
  <c r="BI7" i="5"/>
  <c r="BH7" i="5"/>
  <c r="BG7" i="5"/>
  <c r="AF53" i="4" s="1"/>
  <c r="BF7" i="5"/>
  <c r="R53" i="4" s="1"/>
  <c r="BD7" i="5"/>
  <c r="BC7" i="5"/>
  <c r="BB7" i="5"/>
  <c r="HV32" i="4" s="1"/>
  <c r="BA7" i="5"/>
  <c r="HH32" i="4" s="1"/>
  <c r="AZ7" i="5"/>
  <c r="AY7" i="5"/>
  <c r="AX7" i="5"/>
  <c r="AW7" i="5"/>
  <c r="HV31" i="4" s="1"/>
  <c r="AV7" i="5"/>
  <c r="AU7" i="5"/>
  <c r="AS7" i="5"/>
  <c r="FJ32" i="4" s="1"/>
  <c r="AR7" i="5"/>
  <c r="EV32" i="4" s="1"/>
  <c r="AQ7" i="5"/>
  <c r="AP7" i="5"/>
  <c r="AO7" i="5"/>
  <c r="DF32" i="4" s="1"/>
  <c r="AN7" i="5"/>
  <c r="AM7" i="5"/>
  <c r="AL7" i="5"/>
  <c r="AK7" i="5"/>
  <c r="AJ7" i="5"/>
  <c r="AH7" i="5"/>
  <c r="AG7" i="5"/>
  <c r="AF7" i="5"/>
  <c r="AE7" i="5"/>
  <c r="AF32" i="4" s="1"/>
  <c r="AD7" i="5"/>
  <c r="AC7" i="5"/>
  <c r="AB7" i="5"/>
  <c r="BH31" i="4" s="1"/>
  <c r="AA7" i="5"/>
  <c r="AT31" i="4" s="1"/>
  <c r="Z7" i="5"/>
  <c r="Y7" i="5"/>
  <c r="X7" i="5"/>
  <c r="LO10" i="4" s="1"/>
  <c r="W7" i="5"/>
  <c r="JV10" i="4" s="1"/>
  <c r="V7" i="5"/>
  <c r="U7" i="5"/>
  <c r="T7" i="5"/>
  <c r="JV8" i="4" s="1"/>
  <c r="S7" i="5"/>
  <c r="IC8" i="4" s="1"/>
  <c r="R7" i="5"/>
  <c r="Q7" i="5"/>
  <c r="P7" i="5"/>
  <c r="O7" i="5"/>
  <c r="N7" i="5"/>
  <c r="M7" i="5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D88" i="4"/>
  <c r="B88" i="4"/>
  <c r="ML78" i="4"/>
  <c r="LX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ML54" i="4"/>
  <c r="LX54" i="4"/>
  <c r="KH54" i="4"/>
  <c r="HV54" i="4"/>
  <c r="HH54" i="4"/>
  <c r="FJ54" i="4"/>
  <c r="EV54" i="4"/>
  <c r="EH54" i="4"/>
  <c r="DF54" i="4"/>
  <c r="BV54" i="4"/>
  <c r="BH54" i="4"/>
  <c r="AT54" i="4"/>
  <c r="AF54" i="4"/>
  <c r="R54" i="4"/>
  <c r="ML53" i="4"/>
  <c r="KV53" i="4"/>
  <c r="KH53" i="4"/>
  <c r="IJ53" i="4"/>
  <c r="HV53" i="4"/>
  <c r="HH53" i="4"/>
  <c r="FJ53" i="4"/>
  <c r="EV53" i="4"/>
  <c r="EH53" i="4"/>
  <c r="DT53" i="4"/>
  <c r="DF53" i="4"/>
  <c r="BH53" i="4"/>
  <c r="AT53" i="4"/>
  <c r="IX32" i="4"/>
  <c r="IJ32" i="4"/>
  <c r="GT32" i="4"/>
  <c r="EH32" i="4"/>
  <c r="DT32" i="4"/>
  <c r="BV32" i="4"/>
  <c r="BH32" i="4"/>
  <c r="AT32" i="4"/>
  <c r="R32" i="4"/>
  <c r="IX31" i="4"/>
  <c r="IJ31" i="4"/>
  <c r="HH31" i="4"/>
  <c r="GT31" i="4"/>
  <c r="FJ31" i="4"/>
  <c r="EV31" i="4"/>
  <c r="EH31" i="4"/>
  <c r="DT31" i="4"/>
  <c r="DF31" i="4"/>
  <c r="BV31" i="4"/>
  <c r="AF31" i="4"/>
  <c r="R31" i="4"/>
  <c r="IC10" i="4"/>
  <c r="DU10" i="4"/>
  <c r="CF10" i="4"/>
  <c r="AQ10" i="4"/>
  <c r="B10" i="4"/>
  <c r="LO8" i="4"/>
  <c r="FJ8" i="4"/>
  <c r="DU8" i="4"/>
  <c r="B8" i="4"/>
  <c r="M88" i="4" l="1"/>
  <c r="ML52" i="4"/>
  <c r="IX52" i="4"/>
  <c r="BV76" i="4"/>
  <c r="FJ52" i="4"/>
  <c r="IX30" i="4"/>
  <c r="ML76" i="4"/>
  <c r="BV52" i="4"/>
  <c r="FJ30" i="4"/>
  <c r="IX76" i="4"/>
  <c r="BV30" i="4"/>
  <c r="C11" i="5"/>
  <c r="D11" i="5"/>
  <c r="E11" i="5"/>
  <c r="B11" i="5"/>
  <c r="LJ76" i="4" l="1"/>
  <c r="AT52" i="4"/>
  <c r="EH30" i="4"/>
  <c r="HV76" i="4"/>
  <c r="LJ52" i="4"/>
  <c r="AT30" i="4"/>
  <c r="HV30" i="4"/>
  <c r="HV52" i="4"/>
  <c r="AT76" i="4"/>
  <c r="EH52" i="4"/>
  <c r="AF76" i="4"/>
  <c r="DT52" i="4"/>
  <c r="HH30" i="4"/>
  <c r="KV76" i="4"/>
  <c r="AF52" i="4"/>
  <c r="DT30" i="4"/>
  <c r="HH76" i="4"/>
  <c r="KV52" i="4"/>
  <c r="HH52" i="4"/>
  <c r="AF30" i="4"/>
  <c r="GT52" i="4"/>
  <c r="GT76" i="4"/>
  <c r="KH52" i="4"/>
  <c r="R30" i="4"/>
  <c r="R76" i="4"/>
  <c r="DF52" i="4"/>
  <c r="GT30" i="4"/>
  <c r="R52" i="4"/>
  <c r="DF30" i="4"/>
  <c r="KH76" i="4"/>
  <c r="EV30" i="4"/>
  <c r="IJ76" i="4"/>
  <c r="LX52" i="4"/>
  <c r="BH30" i="4"/>
  <c r="LX76" i="4"/>
  <c r="IJ52" i="4"/>
  <c r="EV52" i="4"/>
  <c r="IJ30" i="4"/>
  <c r="BH52" i="4"/>
  <c r="BH76" i="4"/>
</calcChain>
</file>

<file path=xl/sharedStrings.xml><?xml version="1.0" encoding="utf-8"?>
<sst xmlns="http://schemas.openxmlformats.org/spreadsheetml/2006/main" count="301" uniqueCount="141">
  <si>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</si>
  <si>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</si>
  <si>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</si>
  <si>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</si>
  <si>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</si>
  <si>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</si>
  <si>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</si>
  <si>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</si>
  <si>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</si>
  <si>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</si>
  <si>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</si>
  <si>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</si>
  <si>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</si>
  <si>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</si>
  <si>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</si>
  <si>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</si>
  <si>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</si>
  <si>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</si>
  <si>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</si>
  <si>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</si>
  <si>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</si>
  <si>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</si>
  <si>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</si>
  <si>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</si>
  <si>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</si>
  <si>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</si>
  <si>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</si>
  <si>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</si>
  <si>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</si>
  <si>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</si>
  <si>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</si>
  <si>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</si>
  <si>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</si>
  <si>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</si>
  <si>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</si>
  <si>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</si>
  <si>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</si>
  <si>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</si>
  <si>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</si>
  <si>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</si>
  <si>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</si>
  <si>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</si>
  <si>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</si>
  <si>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</si>
  <si>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</si>
  <si>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</si>
  <si>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</si>
  <si>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</si>
  <si>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</si>
  <si>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</si>
  <si>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</si>
  <si>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</si>
  <si>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</si>
  <si>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</si>
  <si>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</si>
  <si>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</si>
  <si>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</si>
  <si>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</si>
  <si>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</si>
  <si>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</si>
  <si>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</si>
  <si>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</si>
  <si>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</si>
  <si>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</si>
  <si>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</si>
  <si>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</si>
  <si>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</si>
  <si>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</si>
  <si>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</si>
  <si>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</si>
  <si>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</si>
  <si>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</si>
  <si>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</si>
  <si>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</si>
  <si>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</si>
  <si>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</si>
  <si>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</si>
  <si>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</si>
  <si>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</si>
  <si>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</si>
  <si>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</si>
  <si>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</si>
  <si>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</si>
  <si>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</si>
  <si>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</si>
  <si>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</si>
  <si>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</si>
  <si>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</si>
  <si>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</si>
  <si>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</si>
  <si>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</si>
  <si>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</si>
  <si>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</si>
  <si>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</si>
  <si>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</si>
  <si>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</si>
  <si>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</si>
  <si>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</si>
  <si>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</si>
  <si>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</si>
  <si>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</si>
  <si>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</si>
  <si>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</si>
  <si>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</si>
  <si>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当該値(N-1)</t>
    <phoneticPr fontId="5"/>
  </si>
  <si>
    <t>当該値(N-2)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</si>
  <si>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</si>
  <si>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</si>
  <si>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</si>
  <si>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</si>
  <si>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</si>
  <si>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</si>
  <si>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</si>
  <si>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</si>
  <si>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</si>
  <si>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</si>
  <si>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</si>
  <si>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</si>
  <si>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</si>
  <si>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</si>
  <si>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</si>
  <si>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御蔵島村</t>
  </si>
  <si>
    <t>御蔵荘</t>
  </si>
  <si>
    <t>法非適用</t>
  </si>
  <si>
    <t>観光施設事業</t>
  </si>
  <si>
    <t>休養宿泊施設</t>
  </si>
  <si>
    <t>Ａ１Ｂ２</t>
  </si>
  <si>
    <t>非設置</t>
  </si>
  <si>
    <t>該当数値なし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</si>
  <si>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</si>
  <si>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</si>
  <si>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</si>
  <si>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</si>
  <si>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</si>
  <si>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</si>
  <si>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</si>
  <si>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</si>
  <si>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
　規模が矮小なため、指標には表れないが
　島内の宿泊施設需要は、決して低くはな
　い。
　繁忙期は常に満室となり、季節営業を行
　う民間近隣事業者に対し、通年営業を行
　ことで産業振興に大きく貢献している。
　</t>
    <rPh sb="3" eb="5">
      <t>キボ</t>
    </rPh>
    <rPh sb="6" eb="7">
      <t>ワイ</t>
    </rPh>
    <rPh sb="7" eb="8">
      <t>ショウ</t>
    </rPh>
    <rPh sb="12" eb="14">
      <t>シヒョウ</t>
    </rPh>
    <rPh sb="16" eb="17">
      <t>アラワ</t>
    </rPh>
    <rPh sb="23" eb="25">
      <t>トウナイ</t>
    </rPh>
    <rPh sb="26" eb="28">
      <t>シュクハク</t>
    </rPh>
    <rPh sb="28" eb="30">
      <t>シセツ</t>
    </rPh>
    <rPh sb="30" eb="32">
      <t>ジュヨウ</t>
    </rPh>
    <rPh sb="34" eb="35">
      <t>ケッ</t>
    </rPh>
    <rPh sb="37" eb="38">
      <t>ヒク</t>
    </rPh>
    <rPh sb="47" eb="49">
      <t>ハンボウ</t>
    </rPh>
    <rPh sb="49" eb="50">
      <t>キ</t>
    </rPh>
    <rPh sb="51" eb="52">
      <t>ツネ</t>
    </rPh>
    <rPh sb="53" eb="55">
      <t>マンシツ</t>
    </rPh>
    <rPh sb="59" eb="61">
      <t>キセツ</t>
    </rPh>
    <rPh sb="61" eb="63">
      <t>エイギョウ</t>
    </rPh>
    <rPh sb="64" eb="65">
      <t>オコナ</t>
    </rPh>
    <rPh sb="68" eb="70">
      <t>ミンカン</t>
    </rPh>
    <rPh sb="70" eb="72">
      <t>キンリン</t>
    </rPh>
    <rPh sb="72" eb="75">
      <t>ジギョウシャ</t>
    </rPh>
    <rPh sb="76" eb="77">
      <t>タイ</t>
    </rPh>
    <rPh sb="79" eb="81">
      <t>ツウネン</t>
    </rPh>
    <rPh sb="81" eb="83">
      <t>エイギョウ</t>
    </rPh>
    <rPh sb="84" eb="85">
      <t>オコナ</t>
    </rPh>
    <rPh sb="90" eb="92">
      <t>サンギョウ</t>
    </rPh>
    <rPh sb="92" eb="94">
      <t>シンコウ</t>
    </rPh>
    <rPh sb="95" eb="96">
      <t>オオ</t>
    </rPh>
    <rPh sb="98" eb="100">
      <t>コウケン</t>
    </rPh>
    <phoneticPr fontId="5"/>
  </si>
  <si>
    <t xml:space="preserve">
　島内で最大規模の宿泊施設として平成１３年
　から営業しており、観光で来島する宿泊客が
　地域経済を活性化することから産業振興に大
　きく寄与している施設となる。
　老朽化による施設修繕料が、収益向上の妨げ
　となっており、事業規模が矮小であることか
　らも大規模な施設修繕に対する財源確保が困
　難である。
　運営形態における選択枠(民営化・広域化・
　PFI等）がない以上、本施設依存の重要性を
　住民に理解してもらった上で、繰出基準以
　外の繰入金に頼ることが現状の解決策とな
　っている。当該施設だけの問題でなく、村・
　観光協会と連携し集客アップの方策を講じ
　「自然とのふれあいを通した村民と来島者の
　交流促進」を図る必要がある。</t>
    <rPh sb="2" eb="4">
      <t>トウナイ</t>
    </rPh>
    <rPh sb="5" eb="7">
      <t>サイダイ</t>
    </rPh>
    <rPh sb="7" eb="9">
      <t>キボ</t>
    </rPh>
    <rPh sb="10" eb="12">
      <t>シュクハク</t>
    </rPh>
    <rPh sb="12" eb="14">
      <t>シセツ</t>
    </rPh>
    <rPh sb="17" eb="19">
      <t>ヘイセイ</t>
    </rPh>
    <rPh sb="21" eb="22">
      <t>ネン</t>
    </rPh>
    <rPh sb="26" eb="28">
      <t>エイギョウ</t>
    </rPh>
    <rPh sb="33" eb="35">
      <t>カンコウ</t>
    </rPh>
    <rPh sb="36" eb="38">
      <t>ライトウ</t>
    </rPh>
    <rPh sb="40" eb="43">
      <t>シュクハクキャク</t>
    </rPh>
    <rPh sb="46" eb="48">
      <t>チイキ</t>
    </rPh>
    <rPh sb="48" eb="50">
      <t>ケイザイ</t>
    </rPh>
    <rPh sb="51" eb="54">
      <t>カッセイカ</t>
    </rPh>
    <rPh sb="60" eb="62">
      <t>サンギョウ</t>
    </rPh>
    <rPh sb="62" eb="64">
      <t>シンコウ</t>
    </rPh>
    <rPh sb="65" eb="66">
      <t>オオ</t>
    </rPh>
    <rPh sb="70" eb="72">
      <t>キヨ</t>
    </rPh>
    <rPh sb="76" eb="78">
      <t>シセツ</t>
    </rPh>
    <rPh sb="84" eb="87">
      <t>ロウキュウカ</t>
    </rPh>
    <rPh sb="90" eb="92">
      <t>シセツ</t>
    </rPh>
    <rPh sb="92" eb="94">
      <t>シュウゼン</t>
    </rPh>
    <rPh sb="94" eb="95">
      <t>リョウ</t>
    </rPh>
    <rPh sb="97" eb="99">
      <t>シュウエキ</t>
    </rPh>
    <rPh sb="99" eb="101">
      <t>コウジョウ</t>
    </rPh>
    <rPh sb="102" eb="103">
      <t>サマタ</t>
    </rPh>
    <rPh sb="113" eb="115">
      <t>ジギョウ</t>
    </rPh>
    <rPh sb="115" eb="117">
      <t>キボ</t>
    </rPh>
    <rPh sb="118" eb="119">
      <t>ワイ</t>
    </rPh>
    <rPh sb="119" eb="120">
      <t>ショウ</t>
    </rPh>
    <rPh sb="130" eb="133">
      <t>ダイキボ</t>
    </rPh>
    <rPh sb="134" eb="136">
      <t>シセツ</t>
    </rPh>
    <rPh sb="136" eb="138">
      <t>シュウゼン</t>
    </rPh>
    <rPh sb="139" eb="140">
      <t>タイ</t>
    </rPh>
    <rPh sb="142" eb="144">
      <t>ザイゲン</t>
    </rPh>
    <rPh sb="144" eb="146">
      <t>カクホ</t>
    </rPh>
    <rPh sb="147" eb="148">
      <t>コン</t>
    </rPh>
    <rPh sb="150" eb="151">
      <t>ナン</t>
    </rPh>
    <rPh sb="157" eb="159">
      <t>ウンエイ</t>
    </rPh>
    <rPh sb="159" eb="161">
      <t>ケイタイ</t>
    </rPh>
    <rPh sb="165" eb="167">
      <t>センタク</t>
    </rPh>
    <rPh sb="167" eb="168">
      <t>ワク</t>
    </rPh>
    <rPh sb="169" eb="172">
      <t>ミンエイカ</t>
    </rPh>
    <rPh sb="173" eb="176">
      <t>コウイキカ</t>
    </rPh>
    <rPh sb="182" eb="183">
      <t>トウ</t>
    </rPh>
    <rPh sb="187" eb="189">
      <t>イジョウ</t>
    </rPh>
    <rPh sb="190" eb="191">
      <t>ホン</t>
    </rPh>
    <rPh sb="191" eb="193">
      <t>シセツ</t>
    </rPh>
    <rPh sb="193" eb="195">
      <t>イゾン</t>
    </rPh>
    <rPh sb="196" eb="199">
      <t>ジュウヨウセイ</t>
    </rPh>
    <rPh sb="202" eb="204">
      <t>ジュウミン</t>
    </rPh>
    <rPh sb="205" eb="207">
      <t>リカイ</t>
    </rPh>
    <rPh sb="213" eb="214">
      <t>ウエ</t>
    </rPh>
    <rPh sb="216" eb="218">
      <t>クリダ</t>
    </rPh>
    <rPh sb="218" eb="220">
      <t>キジュン</t>
    </rPh>
    <rPh sb="225" eb="227">
      <t>クリイレ</t>
    </rPh>
    <rPh sb="227" eb="228">
      <t>キン</t>
    </rPh>
    <rPh sb="229" eb="230">
      <t>タヨ</t>
    </rPh>
    <rPh sb="234" eb="236">
      <t>ゲンジョウ</t>
    </rPh>
    <rPh sb="237" eb="240">
      <t>カイケツサク</t>
    </rPh>
    <rPh sb="249" eb="251">
      <t>トウガイ</t>
    </rPh>
    <rPh sb="251" eb="253">
      <t>シセツ</t>
    </rPh>
    <rPh sb="256" eb="258">
      <t>モンダイ</t>
    </rPh>
    <rPh sb="262" eb="263">
      <t>ムラ</t>
    </rPh>
    <rPh sb="266" eb="268">
      <t>カンコウ</t>
    </rPh>
    <rPh sb="268" eb="270">
      <t>キョウカイ</t>
    </rPh>
    <rPh sb="271" eb="273">
      <t>レンケイ</t>
    </rPh>
    <rPh sb="274" eb="276">
      <t>シュウキャク</t>
    </rPh>
    <rPh sb="280" eb="282">
      <t>ホウサク</t>
    </rPh>
    <rPh sb="283" eb="284">
      <t>コウ</t>
    </rPh>
    <rPh sb="288" eb="290">
      <t>シゼン</t>
    </rPh>
    <phoneticPr fontId="5"/>
  </si>
  <si>
    <t>①収益的収支比率
　令和元年度経営改善へ向け料金体系の見直しを
　行った。赤字解消のため設備投資の見直し等取
　組が必要となっている
➁他会計補助金比率及び③宿泊客１人当たりの他
　会計補助金額
　ほぼ償還金(宿泊施設建設費用)と大規模な建設
　改修に充てられている。令和２年度地方債償還
　を終えている。
④定員稼働率
　季節及び天候により、大きく変動する。島への
　渡航手段の運航状況に依存するため、客船やへ
　リコミの就航率の向上による抜本的な底上げが
　今後期待できる</t>
    <rPh sb="1" eb="4">
      <t>シュウエキテキ</t>
    </rPh>
    <rPh sb="4" eb="6">
      <t>シュウシ</t>
    </rPh>
    <rPh sb="6" eb="8">
      <t>ヒリツ</t>
    </rPh>
    <rPh sb="10" eb="12">
      <t>レイワ</t>
    </rPh>
    <rPh sb="12" eb="13">
      <t>ガン</t>
    </rPh>
    <rPh sb="13" eb="14">
      <t>ネン</t>
    </rPh>
    <rPh sb="14" eb="15">
      <t>ド</t>
    </rPh>
    <rPh sb="15" eb="17">
      <t>ケイエイ</t>
    </rPh>
    <rPh sb="17" eb="19">
      <t>カイゼン</t>
    </rPh>
    <rPh sb="20" eb="21">
      <t>ム</t>
    </rPh>
    <rPh sb="22" eb="24">
      <t>リョウキン</t>
    </rPh>
    <rPh sb="24" eb="26">
      <t>タイケイ</t>
    </rPh>
    <rPh sb="27" eb="29">
      <t>ミナオ</t>
    </rPh>
    <rPh sb="37" eb="39">
      <t>アカジ</t>
    </rPh>
    <rPh sb="39" eb="41">
      <t>カイショウ</t>
    </rPh>
    <rPh sb="44" eb="46">
      <t>セツビ</t>
    </rPh>
    <rPh sb="46" eb="48">
      <t>トウシ</t>
    </rPh>
    <rPh sb="49" eb="51">
      <t>ミナオ</t>
    </rPh>
    <rPh sb="52" eb="53">
      <t>トウ</t>
    </rPh>
    <rPh sb="53" eb="54">
      <t>トリ</t>
    </rPh>
    <rPh sb="56" eb="57">
      <t>クミ</t>
    </rPh>
    <rPh sb="58" eb="60">
      <t>ヒツヨウ</t>
    </rPh>
    <rPh sb="69" eb="70">
      <t>タ</t>
    </rPh>
    <rPh sb="70" eb="72">
      <t>カイケイ</t>
    </rPh>
    <rPh sb="72" eb="75">
      <t>ホジョキン</t>
    </rPh>
    <rPh sb="75" eb="77">
      <t>ヒリツ</t>
    </rPh>
    <rPh sb="77" eb="78">
      <t>オヨ</t>
    </rPh>
    <rPh sb="80" eb="83">
      <t>シュクハクキャク</t>
    </rPh>
    <rPh sb="84" eb="85">
      <t>ニン</t>
    </rPh>
    <rPh sb="85" eb="86">
      <t>ア</t>
    </rPh>
    <rPh sb="89" eb="90">
      <t>タ</t>
    </rPh>
    <rPh sb="92" eb="94">
      <t>カイケイ</t>
    </rPh>
    <rPh sb="94" eb="96">
      <t>ホジョ</t>
    </rPh>
    <rPh sb="96" eb="98">
      <t>キンガク</t>
    </rPh>
    <rPh sb="102" eb="105">
      <t>ショウカンキン</t>
    </rPh>
    <rPh sb="106" eb="108">
      <t>シュクハク</t>
    </rPh>
    <rPh sb="108" eb="110">
      <t>シセツ</t>
    </rPh>
    <rPh sb="110" eb="112">
      <t>ケンセツ</t>
    </rPh>
    <rPh sb="112" eb="114">
      <t>ヒヨウ</t>
    </rPh>
    <rPh sb="116" eb="119">
      <t>ダイキボ</t>
    </rPh>
    <rPh sb="120" eb="122">
      <t>ケンセツ</t>
    </rPh>
    <rPh sb="124" eb="126">
      <t>カイシュウ</t>
    </rPh>
    <rPh sb="127" eb="128">
      <t>ア</t>
    </rPh>
    <rPh sb="135" eb="137">
      <t>レイワ</t>
    </rPh>
    <rPh sb="138" eb="140">
      <t>ネンド</t>
    </rPh>
    <rPh sb="140" eb="143">
      <t>チホウサイ</t>
    </rPh>
    <rPh sb="143" eb="145">
      <t>ショウカン</t>
    </rPh>
    <rPh sb="148" eb="149">
      <t>オ</t>
    </rPh>
    <rPh sb="157" eb="159">
      <t>テイイン</t>
    </rPh>
    <rPh sb="159" eb="161">
      <t>カドウ</t>
    </rPh>
    <rPh sb="161" eb="162">
      <t>リツ</t>
    </rPh>
    <rPh sb="164" eb="166">
      <t>キセツ</t>
    </rPh>
    <rPh sb="166" eb="167">
      <t>オヨ</t>
    </rPh>
    <rPh sb="168" eb="170">
      <t>テンコウ</t>
    </rPh>
    <rPh sb="174" eb="175">
      <t>オオ</t>
    </rPh>
    <rPh sb="177" eb="179">
      <t>ヘンドウ</t>
    </rPh>
    <rPh sb="182" eb="183">
      <t>シマ</t>
    </rPh>
    <rPh sb="187" eb="189">
      <t>トコウ</t>
    </rPh>
    <rPh sb="189" eb="191">
      <t>シュダン</t>
    </rPh>
    <rPh sb="192" eb="194">
      <t>ウンコウ</t>
    </rPh>
    <rPh sb="194" eb="196">
      <t>ジョウキョウ</t>
    </rPh>
    <rPh sb="197" eb="199">
      <t>イゾン</t>
    </rPh>
    <rPh sb="204" eb="206">
      <t>キャクセン</t>
    </rPh>
    <rPh sb="214" eb="216">
      <t>シュウコウ</t>
    </rPh>
    <rPh sb="216" eb="217">
      <t>リツ</t>
    </rPh>
    <rPh sb="218" eb="220">
      <t>コウジョウ</t>
    </rPh>
    <rPh sb="223" eb="226">
      <t>バッポンテキ</t>
    </rPh>
    <rPh sb="227" eb="229">
      <t>ソコア</t>
    </rPh>
    <rPh sb="233" eb="235">
      <t>コンゴ</t>
    </rPh>
    <rPh sb="235" eb="237">
      <t>キタイ</t>
    </rPh>
    <phoneticPr fontId="5"/>
  </si>
  <si>
    <t xml:space="preserve">
施設建築より２０年が経過し、経年劣化・老朽
化が目立つ。
優先度を判断し、改修・投資を行い適切な
施設運営を図る。
令和３年度第１期・令和４年度第２期・令和
５年度第３期と３か年大規模改修計画がある。</t>
    <rPh sb="2" eb="4">
      <t>シセツ</t>
    </rPh>
    <rPh sb="4" eb="6">
      <t>ケンチク</t>
    </rPh>
    <rPh sb="10" eb="11">
      <t>ネン</t>
    </rPh>
    <rPh sb="12" eb="14">
      <t>ケイカ</t>
    </rPh>
    <rPh sb="16" eb="18">
      <t>ケイネン</t>
    </rPh>
    <rPh sb="18" eb="20">
      <t>レッカ</t>
    </rPh>
    <rPh sb="21" eb="23">
      <t>ロウキュウ</t>
    </rPh>
    <rPh sb="24" eb="25">
      <t>カ</t>
    </rPh>
    <rPh sb="26" eb="28">
      <t>メダ</t>
    </rPh>
    <rPh sb="31" eb="34">
      <t>ユウセンド</t>
    </rPh>
    <rPh sb="35" eb="37">
      <t>ハンダン</t>
    </rPh>
    <rPh sb="39" eb="41">
      <t>カイシュウ</t>
    </rPh>
    <rPh sb="42" eb="44">
      <t>トウシ</t>
    </rPh>
    <rPh sb="45" eb="46">
      <t>オコナ</t>
    </rPh>
    <rPh sb="47" eb="49">
      <t>テキセツ</t>
    </rPh>
    <rPh sb="51" eb="53">
      <t>シセツ</t>
    </rPh>
    <rPh sb="53" eb="55">
      <t>ウンエイ</t>
    </rPh>
    <rPh sb="56" eb="57">
      <t>ハカ</t>
    </rPh>
    <rPh sb="61" eb="63">
      <t>レイワ</t>
    </rPh>
    <rPh sb="64" eb="66">
      <t>ネンド</t>
    </rPh>
    <rPh sb="66" eb="67">
      <t>ダイ</t>
    </rPh>
    <rPh sb="68" eb="69">
      <t>キ</t>
    </rPh>
    <rPh sb="70" eb="72">
      <t>レイワ</t>
    </rPh>
    <rPh sb="73" eb="75">
      <t>ネンド</t>
    </rPh>
    <rPh sb="75" eb="76">
      <t>ダイ</t>
    </rPh>
    <rPh sb="77" eb="78">
      <t>キ</t>
    </rPh>
    <rPh sb="79" eb="81">
      <t>レイワ</t>
    </rPh>
    <rPh sb="83" eb="85">
      <t>ネンド</t>
    </rPh>
    <rPh sb="85" eb="86">
      <t>ダイ</t>
    </rPh>
    <rPh sb="87" eb="88">
      <t>キ</t>
    </rPh>
    <rPh sb="91" eb="92">
      <t>ネン</t>
    </rPh>
    <rPh sb="92" eb="95">
      <t>ダイキボ</t>
    </rPh>
    <rPh sb="95" eb="97">
      <t>カイシュウ</t>
    </rPh>
    <rPh sb="97" eb="99">
      <t>ケイカク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</si>
</sst>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39</c:v>
                </c:pt>
                <c:pt idx="1">
                  <c:v>29</c:v>
                </c:pt>
                <c:pt idx="2">
                  <c:v>18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1E9-9391-515C8F80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2646</c:v>
                </c:pt>
                <c:pt idx="1">
                  <c:v>3770</c:v>
                </c:pt>
                <c:pt idx="2">
                  <c:v>3122</c:v>
                </c:pt>
                <c:pt idx="3">
                  <c:v>63431</c:v>
                </c:pt>
                <c:pt idx="4">
                  <c:v>541785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5-41E9-9391-515C8F80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D5-487B-A06C-CACE45623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D5-487B-A06C-CACE45623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2.0000000000000001E-4</c:v>
                </c:pt>
                <c:pt idx="2">
                  <c:v>1E-4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E-43A0-96F3-27412FE7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0</c:v>
                </c:pt>
                <c:pt idx="2">
                  <c:v>0</c:v>
                </c:pt>
                <c:pt idx="3">
                  <c:v>1E-4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E-43A0-96F3-27412FE7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20.7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4-4AF1-8A00-68980CDB1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26.5</c:v>
                </c:pt>
                <c:pt idx="2">
                  <c:v>19.5</c:v>
                </c:pt>
                <c:pt idx="3">
                  <c:v>47.8</c:v>
                </c:pt>
                <c:pt idx="4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4-4AF1-8A00-68980CDB1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89.5</c:v>
                </c:pt>
                <c:pt idx="1">
                  <c:v>78.8</c:v>
                </c:pt>
                <c:pt idx="2">
                  <c:v>97.4</c:v>
                </c:pt>
                <c:pt idx="3">
                  <c:v>85.8</c:v>
                </c:pt>
                <c:pt idx="4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C-4A74-907F-A75C0305B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96.2</c:v>
                </c:pt>
                <c:pt idx="2">
                  <c:v>92.2</c:v>
                </c:pt>
                <c:pt idx="3">
                  <c:v>96.8</c:v>
                </c:pt>
                <c:pt idx="4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C-4A74-907F-A75C0305B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-702</c:v>
                </c:pt>
                <c:pt idx="1">
                  <c:v>-5548</c:v>
                </c:pt>
                <c:pt idx="2">
                  <c:v>2745</c:v>
                </c:pt>
                <c:pt idx="3">
                  <c:v>-1527</c:v>
                </c:pt>
                <c:pt idx="4">
                  <c:v>-1212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F-4ECB-934B-20EF5DE6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-11401</c:v>
                </c:pt>
                <c:pt idx="1">
                  <c:v>-10800</c:v>
                </c:pt>
                <c:pt idx="2">
                  <c:v>-18007</c:v>
                </c:pt>
                <c:pt idx="3">
                  <c:v>583147</c:v>
                </c:pt>
                <c:pt idx="4">
                  <c:v>-24727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F-4ECB-934B-20EF5DE6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-6.2</c:v>
                </c:pt>
                <c:pt idx="1">
                  <c:v>-22.9</c:v>
                </c:pt>
                <c:pt idx="2">
                  <c:v>2.2999999999999998</c:v>
                </c:pt>
                <c:pt idx="3">
                  <c:v>-10.6</c:v>
                </c:pt>
                <c:pt idx="4">
                  <c:v>-8.3000000000000007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6-48CA-9C9F-491C2C1FD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-37.299999999999997</c:v>
                </c:pt>
                <c:pt idx="1">
                  <c:v>-53.9</c:v>
                </c:pt>
                <c:pt idx="2">
                  <c:v>-19.8</c:v>
                </c:pt>
                <c:pt idx="3">
                  <c:v>-152.6</c:v>
                </c:pt>
                <c:pt idx="4">
                  <c:v>-62.5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6-48CA-9C9F-491C2C1FD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B-491D-802C-EE6ED138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37.200000000000003</c:v>
                </c:pt>
                <c:pt idx="2">
                  <c:v>40.299999999999997</c:v>
                </c:pt>
                <c:pt idx="3">
                  <c:v>100.4</c:v>
                </c:pt>
                <c:pt idx="4">
                  <c:v>273.39999999999998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B-491D-802C-EE6ED138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22.8</c:v>
                </c:pt>
                <c:pt idx="2">
                  <c:v>24.2</c:v>
                </c:pt>
                <c:pt idx="3">
                  <c:v>18.399999999999999</c:v>
                </c:pt>
                <c:pt idx="4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C-42E4-8A2A-07C54DE7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22.7</c:v>
                </c:pt>
                <c:pt idx="2">
                  <c:v>19.100000000000001</c:v>
                </c:pt>
                <c:pt idx="3">
                  <c:v>5.0999999999999996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C-42E4-8A2A-07C54DE74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20.399999999999999</c:v>
                </c:pt>
                <c:pt idx="2">
                  <c:v>9.6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103-8CAC-5D9576784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511.3</c:v>
                </c:pt>
                <c:pt idx="1">
                  <c:v>536.70000000000005</c:v>
                </c:pt>
                <c:pt idx="2">
                  <c:v>43.6</c:v>
                </c:pt>
                <c:pt idx="3">
                  <c:v>330.8</c:v>
                </c:pt>
                <c:pt idx="4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103-8CAC-5D9576784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FFF-429F-8A58-E9B930911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F-429F-8A58-E9B930911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371" width="0.6640625" customWidth="1"/>
    <col min="373" max="387" width="3.109375" customWidth="1"/>
  </cols>
  <sheetData>
    <row r="1" spans="1:387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2">
      <c r="A2" s="2"/>
      <c r="B2" s="67" t="s">
        <v>
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</row>
    <row r="3" spans="1:387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</row>
    <row r="4" spans="1:387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</row>
    <row r="5" spans="1:387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2">
      <c r="A6" s="2"/>
      <c r="B6" s="68" t="str">
        <f>
データ!H6&amp;"　"&amp;データ!I6</f>
        <v>
東京都御蔵島村　御蔵荘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2">
      <c r="A7" s="2"/>
      <c r="B7" s="69" t="s">
        <v>
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
2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/>
      <c r="CF7" s="69" t="s">
        <v>
3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1"/>
      <c r="DU7" s="72" t="s">
        <v>
4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2" t="s">
        <v>
6</v>
      </c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 t="s">
        <v>
7</v>
      </c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 t="s">
        <v>
8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3"/>
      <c r="NI7" s="73" t="s">
        <v>
9</v>
      </c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5"/>
    </row>
    <row r="8" spans="1:387" ht="18.75" customHeight="1" x14ac:dyDescent="0.2">
      <c r="A8" s="2"/>
      <c r="B8" s="82" t="str">
        <f>
データ!J7</f>
        <v>
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
データ!K7</f>
        <v>
観光施設事業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
データ!L7</f>
        <v>
休養宿泊施設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
データ!M7</f>
        <v>
Ａ１Ｂ２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
データ!N7</f>
        <v>
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6">
        <f>
データ!S7</f>
        <v>
16056</v>
      </c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5" t="str">
        <f>
データ!T7</f>
        <v>
無</v>
      </c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7">
        <f>
データ!U7</f>
        <v>
0</v>
      </c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3"/>
      <c r="NI8" s="88" t="s">
        <v>
10</v>
      </c>
      <c r="NJ8" s="89"/>
      <c r="NK8" s="76" t="s">
        <v>
11</v>
      </c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7"/>
    </row>
    <row r="9" spans="1:387" ht="18.75" customHeight="1" x14ac:dyDescent="0.2">
      <c r="A9" s="2"/>
      <c r="B9" s="69" t="s">
        <v>
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
13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 t="s">
        <v>
14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1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2" t="s">
        <v>
16</v>
      </c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 t="s">
        <v>
17</v>
      </c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 t="s">
        <v>
18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3"/>
      <c r="NI9" s="78" t="s">
        <v>
19</v>
      </c>
      <c r="NJ9" s="79"/>
      <c r="NK9" s="80" t="s">
        <v>
20</v>
      </c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1"/>
    </row>
    <row r="10" spans="1:387" ht="18.75" customHeight="1" x14ac:dyDescent="0.2">
      <c r="A10" s="2"/>
      <c r="B10" s="112" t="str">
        <f>
データ!O7</f>
        <v>
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
データ!P7</f>
        <v>
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
データ!Q7</f>
        <v>
889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86">
        <f>
データ!R7</f>
        <v>
31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5" t="str">
        <f>
データ!V7</f>
        <v>
無</v>
      </c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7">
        <f>
データ!W7</f>
        <v>
100</v>
      </c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5" t="str">
        <f>
データ!X7</f>
        <v>
有</v>
      </c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2"/>
      <c r="NI10" s="90" t="s">
        <v>
21</v>
      </c>
      <c r="NJ10" s="91"/>
      <c r="NK10" s="92" t="s">
        <v>
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
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2">
      <c r="A14" s="4"/>
      <c r="B14" s="5"/>
      <c r="C14" s="6"/>
      <c r="D14" s="6"/>
      <c r="E14" s="6"/>
      <c r="F14" s="6"/>
      <c r="G14" s="6"/>
      <c r="H14" s="96" t="s">
        <v>
24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6"/>
      <c r="JO14" s="6"/>
      <c r="JP14" s="6"/>
      <c r="JQ14" s="6"/>
      <c r="JR14" s="6"/>
      <c r="JS14" s="6"/>
      <c r="JT14" s="98" t="s">
        <v>
25</v>
      </c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9"/>
      <c r="NH14" s="2"/>
      <c r="NI14" s="102" t="s">
        <v>
26</v>
      </c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4"/>
    </row>
    <row r="15" spans="1:387" ht="13.5" customHeight="1" x14ac:dyDescent="0.2">
      <c r="A15" s="2"/>
      <c r="B15" s="7"/>
      <c r="C15" s="8"/>
      <c r="D15" s="8"/>
      <c r="E15" s="8"/>
      <c r="F15" s="8"/>
      <c r="G15" s="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8"/>
      <c r="JO15" s="8"/>
      <c r="JP15" s="8"/>
      <c r="JQ15" s="8"/>
      <c r="JR15" s="8"/>
      <c r="JS15" s="8"/>
      <c r="JT15" s="100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101"/>
      <c r="NH15" s="2"/>
      <c r="NI15" s="105" t="s">
        <v>
139</v>
      </c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7"/>
    </row>
    <row r="16" spans="1:387" ht="13.5" customHeight="1" x14ac:dyDescent="0.2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5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7"/>
    </row>
    <row r="17" spans="1:387" ht="13.5" customHeight="1" x14ac:dyDescent="0.2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5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7"/>
    </row>
    <row r="18" spans="1:387" ht="13.5" customHeight="1" x14ac:dyDescent="0.2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5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7"/>
    </row>
    <row r="19" spans="1:387" ht="13.5" customHeight="1" x14ac:dyDescent="0.2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5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7"/>
    </row>
    <row r="20" spans="1:387" ht="13.5" customHeight="1" x14ac:dyDescent="0.2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5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7"/>
    </row>
    <row r="21" spans="1:387" ht="13.5" customHeight="1" x14ac:dyDescent="0.2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5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7"/>
    </row>
    <row r="22" spans="1:387" ht="13.5" customHeight="1" x14ac:dyDescent="0.2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5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7"/>
    </row>
    <row r="23" spans="1:387" ht="13.5" customHeight="1" x14ac:dyDescent="0.2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5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7"/>
    </row>
    <row r="24" spans="1:387" ht="13.5" customHeight="1" x14ac:dyDescent="0.2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5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7"/>
    </row>
    <row r="25" spans="1:387" ht="13.5" customHeight="1" x14ac:dyDescent="0.2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5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7"/>
    </row>
    <row r="26" spans="1:387" ht="13.5" customHeight="1" x14ac:dyDescent="0.2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5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7"/>
    </row>
    <row r="27" spans="1:387" ht="13.5" customHeight="1" x14ac:dyDescent="0.2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5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7"/>
    </row>
    <row r="28" spans="1:387" ht="13.5" customHeight="1" x14ac:dyDescent="0.2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5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7"/>
    </row>
    <row r="29" spans="1:387" ht="13.5" customHeight="1" x14ac:dyDescent="0.2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5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7"/>
    </row>
    <row r="30" spans="1:387" ht="13.5" customHeight="1" x14ac:dyDescent="0.2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1" t="str">
        <f>
データ!$B$11</f>
        <v>
H29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 t="str">
        <f>
データ!$C$11</f>
        <v>
H30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 t="str">
        <f>
データ!$D$11</f>
        <v>
R01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 t="str">
        <f>
データ!$E$11</f>
        <v>
R02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 t="str">
        <f>
データ!$F$11</f>
        <v>
R03</v>
      </c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1" t="str">
        <f>
データ!$B$11</f>
        <v>
H29</v>
      </c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 t="str">
        <f>
データ!$C$11</f>
        <v>
H30</v>
      </c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 t="str">
        <f>
データ!$D$11</f>
        <v>
R01</v>
      </c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 t="str">
        <f>
データ!$E$11</f>
        <v>
R02</v>
      </c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 t="str">
        <f>
データ!$F$11</f>
        <v>
R03</v>
      </c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1" t="str">
        <f>
データ!$B$11</f>
        <v>
H29</v>
      </c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 t="str">
        <f>
データ!$C$11</f>
        <v>
H30</v>
      </c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 t="str">
        <f>
データ!$D$11</f>
        <v>
R01</v>
      </c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 t="str">
        <f>
データ!$E$11</f>
        <v>
R02</v>
      </c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 t="str">
        <f>
データ!$F$11</f>
        <v>
R03</v>
      </c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8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10"/>
    </row>
    <row r="31" spans="1:387" ht="13.5" customHeight="1" x14ac:dyDescent="0.2">
      <c r="A31" s="2"/>
      <c r="B31" s="9"/>
      <c r="C31" s="2"/>
      <c r="D31" s="2"/>
      <c r="E31" s="2"/>
      <c r="F31" s="2"/>
      <c r="I31" s="119" t="s">
        <v>
27</v>
      </c>
      <c r="J31" s="119"/>
      <c r="K31" s="119"/>
      <c r="L31" s="119"/>
      <c r="M31" s="119"/>
      <c r="N31" s="119"/>
      <c r="O31" s="119"/>
      <c r="P31" s="119"/>
      <c r="Q31" s="119"/>
      <c r="R31" s="120">
        <f>
データ!Y7</f>
        <v>
89.5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
データ!Z7</f>
        <v>
78.8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
データ!AA7</f>
        <v>
97.4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
データ!AB7</f>
        <v>
85.8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
データ!AC7</f>
        <v>
96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9" t="s">
        <v>
27</v>
      </c>
      <c r="CX31" s="119"/>
      <c r="CY31" s="119"/>
      <c r="CZ31" s="119"/>
      <c r="DA31" s="119"/>
      <c r="DB31" s="119"/>
      <c r="DC31" s="119"/>
      <c r="DD31" s="119"/>
      <c r="DE31" s="119"/>
      <c r="DF31" s="120">
        <f>
データ!AJ7</f>
        <v>
0.3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
データ!AK7</f>
        <v>
0.2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
データ!AL7</f>
        <v>
20.7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
データ!AM7</f>
        <v>
0.1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
データ!AN7</f>
        <v>
0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9" t="s">
        <v>
27</v>
      </c>
      <c r="GL31" s="119"/>
      <c r="GM31" s="119"/>
      <c r="GN31" s="119"/>
      <c r="GO31" s="119"/>
      <c r="GP31" s="119"/>
      <c r="GQ31" s="119"/>
      <c r="GR31" s="119"/>
      <c r="GS31" s="119"/>
      <c r="GT31" s="118">
        <f>
データ!AU7</f>
        <v>
39</v>
      </c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>
        <f>
データ!AV7</f>
        <v>
29</v>
      </c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>
        <f>
データ!AW7</f>
        <v>
18</v>
      </c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>
        <f>
データ!AX7</f>
        <v>
12</v>
      </c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>
        <f>
データ!AY7</f>
        <v>
0</v>
      </c>
      <c r="IY31" s="118"/>
      <c r="IZ31" s="118"/>
      <c r="JA31" s="118"/>
      <c r="JB31" s="118"/>
      <c r="JC31" s="118"/>
      <c r="JD31" s="118"/>
      <c r="JE31" s="118"/>
      <c r="JF31" s="118"/>
      <c r="JG31" s="118"/>
      <c r="JH31" s="118"/>
      <c r="JI31" s="118"/>
      <c r="JJ31" s="118"/>
      <c r="JK31" s="118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2" t="s">
        <v>
28</v>
      </c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4"/>
    </row>
    <row r="32" spans="1:387" ht="13.5" customHeight="1" x14ac:dyDescent="0.2">
      <c r="A32" s="2"/>
      <c r="B32" s="9"/>
      <c r="C32" s="2"/>
      <c r="D32" s="2"/>
      <c r="E32" s="2"/>
      <c r="F32" s="2"/>
      <c r="G32" s="2"/>
      <c r="H32" s="2"/>
      <c r="I32" s="119" t="s">
        <v>
29</v>
      </c>
      <c r="J32" s="119"/>
      <c r="K32" s="119"/>
      <c r="L32" s="119"/>
      <c r="M32" s="119"/>
      <c r="N32" s="119"/>
      <c r="O32" s="119"/>
      <c r="P32" s="119"/>
      <c r="Q32" s="119"/>
      <c r="R32" s="120">
        <f>
データ!AD7</f>
        <v>
94.4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
データ!AE7</f>
        <v>
96.2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
データ!AF7</f>
        <v>
92.2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
データ!AG7</f>
        <v>
96.8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
データ!AH7</f>
        <v>
94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9" t="s">
        <v>
29</v>
      </c>
      <c r="CX32" s="119"/>
      <c r="CY32" s="119"/>
      <c r="CZ32" s="119"/>
      <c r="DA32" s="119"/>
      <c r="DB32" s="119"/>
      <c r="DC32" s="119"/>
      <c r="DD32" s="119"/>
      <c r="DE32" s="119"/>
      <c r="DF32" s="120">
        <f>
データ!AO7</f>
        <v>
17.7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
データ!AP7</f>
        <v>
26.5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
データ!AQ7</f>
        <v>
19.5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
データ!AR7</f>
        <v>
47.8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
データ!AS7</f>
        <v>
27.2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9" t="s">
        <v>
29</v>
      </c>
      <c r="GL32" s="119"/>
      <c r="GM32" s="119"/>
      <c r="GN32" s="119"/>
      <c r="GO32" s="119"/>
      <c r="GP32" s="119"/>
      <c r="GQ32" s="119"/>
      <c r="GR32" s="119"/>
      <c r="GS32" s="119"/>
      <c r="GT32" s="118">
        <f>
データ!AZ7</f>
        <v>
2646</v>
      </c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>
        <f>
データ!BA7</f>
        <v>
3770</v>
      </c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>
        <f>
データ!BB7</f>
        <v>
3122</v>
      </c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>
        <f>
データ!BC7</f>
        <v>
63431</v>
      </c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>
        <f>
データ!BD7</f>
        <v>
541785</v>
      </c>
      <c r="IY32" s="118"/>
      <c r="IZ32" s="118"/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8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5" t="s">
        <v>
140</v>
      </c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7"/>
    </row>
    <row r="33" spans="1:387" ht="13.5" customHeight="1" x14ac:dyDescent="0.2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5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7"/>
    </row>
    <row r="34" spans="1:387" ht="13.5" customHeight="1" x14ac:dyDescent="0.2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5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7"/>
    </row>
    <row r="35" spans="1:387" ht="13.5" customHeight="1" x14ac:dyDescent="0.2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5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7"/>
    </row>
    <row r="36" spans="1:387" ht="13.5" customHeight="1" x14ac:dyDescent="0.2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5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7"/>
    </row>
    <row r="37" spans="1:387" ht="13.5" customHeight="1" x14ac:dyDescent="0.2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5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7"/>
    </row>
    <row r="38" spans="1:387" ht="13.5" customHeight="1" x14ac:dyDescent="0.2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5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7"/>
    </row>
    <row r="39" spans="1:387" ht="13.5" customHeight="1" x14ac:dyDescent="0.2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5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7"/>
    </row>
    <row r="40" spans="1:387" ht="13.5" customHeight="1" x14ac:dyDescent="0.2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5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7"/>
    </row>
    <row r="41" spans="1:387" ht="13.5" customHeight="1" x14ac:dyDescent="0.2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5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7"/>
    </row>
    <row r="42" spans="1:387" ht="13.5" customHeight="1" x14ac:dyDescent="0.2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5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7"/>
    </row>
    <row r="43" spans="1:387" ht="13.5" customHeight="1" x14ac:dyDescent="0.2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5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7"/>
    </row>
    <row r="44" spans="1:387" ht="13.5" customHeight="1" x14ac:dyDescent="0.2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5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7"/>
    </row>
    <row r="45" spans="1:387" ht="13.5" customHeight="1" x14ac:dyDescent="0.2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5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7"/>
    </row>
    <row r="46" spans="1:387" ht="13.5" customHeight="1" x14ac:dyDescent="0.2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5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7"/>
    </row>
    <row r="47" spans="1:387" ht="13.5" customHeight="1" x14ac:dyDescent="0.2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08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10"/>
    </row>
    <row r="48" spans="1:387" ht="13.5" customHeight="1" x14ac:dyDescent="0.2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2" t="s">
        <v>
30</v>
      </c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4"/>
    </row>
    <row r="49" spans="1:387" ht="13.5" customHeight="1" x14ac:dyDescent="0.2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5" t="s">
        <v>
137</v>
      </c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7"/>
    </row>
    <row r="50" spans="1:387" ht="13.5" customHeight="1" x14ac:dyDescent="0.2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5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7"/>
    </row>
    <row r="51" spans="1:387" ht="13.5" customHeight="1" x14ac:dyDescent="0.2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5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7"/>
    </row>
    <row r="52" spans="1:387" ht="13.5" customHeight="1" x14ac:dyDescent="0.2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1" t="str">
        <f>
データ!$B$11</f>
        <v>
H29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 t="str">
        <f>
データ!$C$11</f>
        <v>
H30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 t="str">
        <f>
データ!$D$11</f>
        <v>
R01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 t="str">
        <f>
データ!$E$11</f>
        <v>
R02</v>
      </c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 t="str">
        <f>
データ!$F$11</f>
        <v>
R03</v>
      </c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1" t="str">
        <f>
データ!$B$11</f>
        <v>
H29</v>
      </c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 t="str">
        <f>
データ!$C$11</f>
        <v>
H30</v>
      </c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 t="str">
        <f>
データ!$D$11</f>
        <v>
R01</v>
      </c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 t="str">
        <f>
データ!$E$11</f>
        <v>
R02</v>
      </c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 t="str">
        <f>
データ!$F$11</f>
        <v>
R03</v>
      </c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1" t="str">
        <f>
データ!$B$11</f>
        <v>
H29</v>
      </c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 t="str">
        <f>
データ!$C$11</f>
        <v>
H30</v>
      </c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 t="str">
        <f>
データ!$D$11</f>
        <v>
R01</v>
      </c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 t="str">
        <f>
データ!$E$11</f>
        <v>
R02</v>
      </c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  <c r="IW52" s="111"/>
      <c r="IX52" s="111" t="str">
        <f>
データ!$F$11</f>
        <v>
R03</v>
      </c>
      <c r="IY52" s="111"/>
      <c r="IZ52" s="111"/>
      <c r="JA52" s="111"/>
      <c r="JB52" s="111"/>
      <c r="JC52" s="111"/>
      <c r="JD52" s="111"/>
      <c r="JE52" s="111"/>
      <c r="JF52" s="111"/>
      <c r="JG52" s="111"/>
      <c r="JH52" s="111"/>
      <c r="JI52" s="111"/>
      <c r="JJ52" s="111"/>
      <c r="JK52" s="11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1" t="str">
        <f>
データ!$B$11</f>
        <v>
H29</v>
      </c>
      <c r="KI52" s="111"/>
      <c r="KJ52" s="111"/>
      <c r="KK52" s="111"/>
      <c r="KL52" s="111"/>
      <c r="KM52" s="111"/>
      <c r="KN52" s="111"/>
      <c r="KO52" s="111"/>
      <c r="KP52" s="111"/>
      <c r="KQ52" s="111"/>
      <c r="KR52" s="111"/>
      <c r="KS52" s="111"/>
      <c r="KT52" s="111"/>
      <c r="KU52" s="111"/>
      <c r="KV52" s="111" t="str">
        <f>
データ!$C$11</f>
        <v>
H30</v>
      </c>
      <c r="KW52" s="111"/>
      <c r="KX52" s="111"/>
      <c r="KY52" s="111"/>
      <c r="KZ52" s="111"/>
      <c r="LA52" s="111"/>
      <c r="LB52" s="111"/>
      <c r="LC52" s="111"/>
      <c r="LD52" s="111"/>
      <c r="LE52" s="111"/>
      <c r="LF52" s="111"/>
      <c r="LG52" s="111"/>
      <c r="LH52" s="111"/>
      <c r="LI52" s="111"/>
      <c r="LJ52" s="111" t="str">
        <f>
データ!$D$11</f>
        <v>
R01</v>
      </c>
      <c r="LK52" s="111"/>
      <c r="LL52" s="111"/>
      <c r="LM52" s="111"/>
      <c r="LN52" s="111"/>
      <c r="LO52" s="111"/>
      <c r="LP52" s="111"/>
      <c r="LQ52" s="111"/>
      <c r="LR52" s="111"/>
      <c r="LS52" s="111"/>
      <c r="LT52" s="111"/>
      <c r="LU52" s="111"/>
      <c r="LV52" s="111"/>
      <c r="LW52" s="111"/>
      <c r="LX52" s="111" t="str">
        <f>
データ!$E$11</f>
        <v>
R02</v>
      </c>
      <c r="LY52" s="111"/>
      <c r="LZ52" s="111"/>
      <c r="MA52" s="111"/>
      <c r="MB52" s="111"/>
      <c r="MC52" s="111"/>
      <c r="MD52" s="111"/>
      <c r="ME52" s="111"/>
      <c r="MF52" s="111"/>
      <c r="MG52" s="111"/>
      <c r="MH52" s="111"/>
      <c r="MI52" s="111"/>
      <c r="MJ52" s="111"/>
      <c r="MK52" s="111"/>
      <c r="ML52" s="111" t="str">
        <f>
データ!$F$11</f>
        <v>
R03</v>
      </c>
      <c r="MM52" s="111"/>
      <c r="MN52" s="111"/>
      <c r="MO52" s="111"/>
      <c r="MP52" s="111"/>
      <c r="MQ52" s="111"/>
      <c r="MR52" s="111"/>
      <c r="MS52" s="111"/>
      <c r="MT52" s="111"/>
      <c r="MU52" s="111"/>
      <c r="MV52" s="111"/>
      <c r="MW52" s="111"/>
      <c r="MX52" s="111"/>
      <c r="MY52" s="111"/>
      <c r="MZ52" s="2"/>
      <c r="NA52" s="2"/>
      <c r="NB52" s="2"/>
      <c r="NC52" s="2"/>
      <c r="ND52" s="2"/>
      <c r="NE52" s="2"/>
      <c r="NF52" s="2"/>
      <c r="NG52" s="10"/>
      <c r="NH52" s="2"/>
      <c r="NI52" s="105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7"/>
    </row>
    <row r="53" spans="1:387" ht="13.5" customHeight="1" x14ac:dyDescent="0.2">
      <c r="A53" s="2"/>
      <c r="B53" s="9"/>
      <c r="C53" s="2"/>
      <c r="D53" s="2"/>
      <c r="E53" s="2"/>
      <c r="F53" s="2"/>
      <c r="I53" s="119" t="s">
        <v>
27</v>
      </c>
      <c r="J53" s="119"/>
      <c r="K53" s="119"/>
      <c r="L53" s="119"/>
      <c r="M53" s="119"/>
      <c r="N53" s="119"/>
      <c r="O53" s="119"/>
      <c r="P53" s="119"/>
      <c r="Q53" s="119"/>
      <c r="R53" s="120">
        <f>
データ!BF7</f>
        <v>
22.3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
データ!BG7</f>
        <v>
22.8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
データ!BH7</f>
        <v>
24.2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
データ!BI7</f>
        <v>
18.399999999999999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
データ!BJ7</f>
        <v>
19.3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9" t="s">
        <v>
27</v>
      </c>
      <c r="CX53" s="119"/>
      <c r="CY53" s="119"/>
      <c r="CZ53" s="119"/>
      <c r="DA53" s="119"/>
      <c r="DB53" s="119"/>
      <c r="DC53" s="119"/>
      <c r="DD53" s="119"/>
      <c r="DE53" s="119"/>
      <c r="DF53" s="120">
        <f>
データ!BQ7</f>
        <v>
0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
データ!BR7</f>
        <v>
0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
データ!BS7</f>
        <v>
0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
データ!BT7</f>
        <v>
0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
データ!BU7</f>
        <v>
0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9" t="s">
        <v>
27</v>
      </c>
      <c r="GL53" s="119"/>
      <c r="GM53" s="119"/>
      <c r="GN53" s="119"/>
      <c r="GO53" s="119"/>
      <c r="GP53" s="119"/>
      <c r="GQ53" s="119"/>
      <c r="GR53" s="119"/>
      <c r="GS53" s="119"/>
      <c r="GT53" s="120">
        <f>
データ!CB7</f>
        <v>
-6.2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
データ!CC7</f>
        <v>
-22.9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
データ!CD7</f>
        <v>
2.2999999999999998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
データ!CE7</f>
        <v>
-10.6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
データ!CF7</f>
        <v>
-8.3000000000000007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9" t="s">
        <v>
27</v>
      </c>
      <c r="JZ53" s="119"/>
      <c r="KA53" s="119"/>
      <c r="KB53" s="119"/>
      <c r="KC53" s="119"/>
      <c r="KD53" s="119"/>
      <c r="KE53" s="119"/>
      <c r="KF53" s="119"/>
      <c r="KG53" s="119"/>
      <c r="KH53" s="118">
        <f>
データ!CM7</f>
        <v>
-702</v>
      </c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>
        <f>
データ!CN7</f>
        <v>
-5548</v>
      </c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>
        <f>
データ!CO7</f>
        <v>
2745</v>
      </c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>
        <f>
データ!CP7</f>
        <v>
-1527</v>
      </c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>
        <f>
データ!CQ7</f>
        <v>
-1212</v>
      </c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2"/>
      <c r="NA53" s="2"/>
      <c r="NB53" s="2"/>
      <c r="NC53" s="2"/>
      <c r="ND53" s="2"/>
      <c r="NE53" s="2"/>
      <c r="NF53" s="2"/>
      <c r="NG53" s="10"/>
      <c r="NH53" s="2"/>
      <c r="NI53" s="105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7"/>
    </row>
    <row r="54" spans="1:387" ht="13.5" customHeight="1" x14ac:dyDescent="0.2">
      <c r="A54" s="2"/>
      <c r="B54" s="9"/>
      <c r="C54" s="2"/>
      <c r="D54" s="2"/>
      <c r="E54" s="2"/>
      <c r="F54" s="2"/>
      <c r="G54" s="2"/>
      <c r="H54" s="2"/>
      <c r="I54" s="119" t="s">
        <v>
29</v>
      </c>
      <c r="J54" s="119"/>
      <c r="K54" s="119"/>
      <c r="L54" s="119"/>
      <c r="M54" s="119"/>
      <c r="N54" s="119"/>
      <c r="O54" s="119"/>
      <c r="P54" s="119"/>
      <c r="Q54" s="119"/>
      <c r="R54" s="120">
        <f>
データ!BK7</f>
        <v>
23.8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
データ!BL7</f>
        <v>
22.7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
データ!BM7</f>
        <v>
19.100000000000001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
データ!BN7</f>
        <v>
5.0999999999999996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
データ!BO7</f>
        <v>
14.6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9" t="s">
        <v>
29</v>
      </c>
      <c r="CX54" s="119"/>
      <c r="CY54" s="119"/>
      <c r="CZ54" s="119"/>
      <c r="DA54" s="119"/>
      <c r="DB54" s="119"/>
      <c r="DC54" s="119"/>
      <c r="DD54" s="119"/>
      <c r="DE54" s="119"/>
      <c r="DF54" s="120">
        <f>
データ!BV7</f>
        <v>
37.9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
データ!BW7</f>
        <v>
37.200000000000003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
データ!BX7</f>
        <v>
40.299999999999997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
データ!BY7</f>
        <v>
100.4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
データ!BZ7</f>
        <v>
273.39999999999998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9" t="s">
        <v>
29</v>
      </c>
      <c r="GL54" s="119"/>
      <c r="GM54" s="119"/>
      <c r="GN54" s="119"/>
      <c r="GO54" s="119"/>
      <c r="GP54" s="119"/>
      <c r="GQ54" s="119"/>
      <c r="GR54" s="119"/>
      <c r="GS54" s="119"/>
      <c r="GT54" s="120">
        <f>
データ!CG7</f>
        <v>
-37.299999999999997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
データ!CH7</f>
        <v>
-53.9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
データ!CI7</f>
        <v>
-19.8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
データ!CJ7</f>
        <v>
-152.6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
データ!CK7</f>
        <v>
-62.5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9" t="s">
        <v>
29</v>
      </c>
      <c r="JZ54" s="119"/>
      <c r="KA54" s="119"/>
      <c r="KB54" s="119"/>
      <c r="KC54" s="119"/>
      <c r="KD54" s="119"/>
      <c r="KE54" s="119"/>
      <c r="KF54" s="119"/>
      <c r="KG54" s="119"/>
      <c r="KH54" s="121">
        <f>
データ!CR7</f>
        <v>
-11401</v>
      </c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3"/>
      <c r="KV54" s="121">
        <f>
データ!CS7</f>
        <v>
-10800</v>
      </c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
データ!CT7</f>
        <v>
-18007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3"/>
      <c r="LX54" s="121">
        <f>
データ!CU7</f>
        <v>
583147</v>
      </c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3"/>
      <c r="ML54" s="121">
        <f>
データ!CV7</f>
        <v>
-24727</v>
      </c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3"/>
      <c r="MZ54" s="2"/>
      <c r="NA54" s="2"/>
      <c r="NB54" s="2"/>
      <c r="NC54" s="2"/>
      <c r="ND54" s="2"/>
      <c r="NE54" s="2"/>
      <c r="NF54" s="2"/>
      <c r="NG54" s="10"/>
      <c r="NH54" s="2"/>
      <c r="NI54" s="105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7"/>
    </row>
    <row r="55" spans="1:387" ht="13.5" customHeight="1" x14ac:dyDescent="0.2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5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7"/>
    </row>
    <row r="56" spans="1:387" ht="13.5" customHeight="1" x14ac:dyDescent="0.2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5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7"/>
    </row>
    <row r="57" spans="1:387" ht="13.5" customHeight="1" x14ac:dyDescent="0.2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5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7"/>
    </row>
    <row r="58" spans="1:387" ht="13.5" customHeight="1" x14ac:dyDescent="0.2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5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7"/>
    </row>
    <row r="59" spans="1:387" ht="13.5" customHeight="1" x14ac:dyDescent="0.2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5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7"/>
    </row>
    <row r="60" spans="1:387" ht="13.5" customHeight="1" x14ac:dyDescent="0.2">
      <c r="A60" s="10"/>
      <c r="B60" s="7"/>
      <c r="C60" s="8"/>
      <c r="D60" s="8"/>
      <c r="E60" s="8"/>
      <c r="F60" s="8"/>
      <c r="G60" s="8"/>
      <c r="H60" s="96" t="s">
        <v>
31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8"/>
      <c r="NC60" s="8"/>
      <c r="ND60" s="8"/>
      <c r="NE60" s="8"/>
      <c r="NF60" s="8"/>
      <c r="NG60" s="21"/>
      <c r="NH60" s="2"/>
      <c r="NI60" s="105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7"/>
    </row>
    <row r="61" spans="1:387" ht="13.5" customHeight="1" x14ac:dyDescent="0.2">
      <c r="A61" s="10"/>
      <c r="B61" s="7"/>
      <c r="C61" s="8"/>
      <c r="D61" s="8"/>
      <c r="E61" s="8"/>
      <c r="F61" s="8"/>
      <c r="G61" s="8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8"/>
      <c r="NC61" s="8"/>
      <c r="ND61" s="8"/>
      <c r="NE61" s="8"/>
      <c r="NF61" s="8"/>
      <c r="NG61" s="21"/>
      <c r="NH61" s="2"/>
      <c r="NI61" s="105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7"/>
    </row>
    <row r="62" spans="1:387" ht="13.5" customHeight="1" x14ac:dyDescent="0.2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5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7"/>
    </row>
    <row r="63" spans="1:387" ht="13.5" customHeight="1" x14ac:dyDescent="0.2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4" t="s">
        <v>
32</v>
      </c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5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7"/>
    </row>
    <row r="64" spans="1:387" ht="13.5" customHeight="1" x14ac:dyDescent="0.2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08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10"/>
    </row>
    <row r="65" spans="1:387" ht="13.5" customHeight="1" x14ac:dyDescent="0.2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2" t="s">
        <v>
33</v>
      </c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4"/>
    </row>
    <row r="66" spans="1:387" ht="13.5" customHeight="1" x14ac:dyDescent="0.2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5" t="s">
        <v>
138</v>
      </c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7"/>
    </row>
    <row r="67" spans="1:387" ht="13.5" customHeight="1" x14ac:dyDescent="0.2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5">
        <f>
データ!DI6</f>
        <v>
276217</v>
      </c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5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7"/>
    </row>
    <row r="68" spans="1:387" ht="13.5" customHeight="1" x14ac:dyDescent="0.2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5"/>
      <c r="NJ68" s="106"/>
      <c r="NK68" s="106"/>
      <c r="NL68" s="106"/>
      <c r="NM68" s="106"/>
      <c r="NN68" s="106"/>
      <c r="NO68" s="106"/>
      <c r="NP68" s="106"/>
      <c r="NQ68" s="106"/>
      <c r="NR68" s="106"/>
      <c r="NS68" s="106"/>
      <c r="NT68" s="106"/>
      <c r="NU68" s="106"/>
      <c r="NV68" s="106"/>
      <c r="NW68" s="107"/>
    </row>
    <row r="69" spans="1:387" ht="13.5" customHeight="1" x14ac:dyDescent="0.2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5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7"/>
    </row>
    <row r="70" spans="1:387" ht="13.5" customHeight="1" x14ac:dyDescent="0.2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5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7"/>
    </row>
    <row r="71" spans="1:387" ht="13.5" customHeight="1" x14ac:dyDescent="0.2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5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7"/>
    </row>
    <row r="72" spans="1:387" ht="13.5" customHeight="1" x14ac:dyDescent="0.2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4" t="s">
        <v>
34</v>
      </c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5"/>
      <c r="NJ72" s="106"/>
      <c r="NK72" s="106"/>
      <c r="NL72" s="106"/>
      <c r="NM72" s="106"/>
      <c r="NN72" s="106"/>
      <c r="NO72" s="106"/>
      <c r="NP72" s="106"/>
      <c r="NQ72" s="106"/>
      <c r="NR72" s="106"/>
      <c r="NS72" s="106"/>
      <c r="NT72" s="106"/>
      <c r="NU72" s="106"/>
      <c r="NV72" s="106"/>
      <c r="NW72" s="107"/>
    </row>
    <row r="73" spans="1:387" ht="13.5" customHeight="1" x14ac:dyDescent="0.2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5"/>
      <c r="NJ73" s="106"/>
      <c r="NK73" s="106"/>
      <c r="NL73" s="106"/>
      <c r="NM73" s="106"/>
      <c r="NN73" s="106"/>
      <c r="NO73" s="106"/>
      <c r="NP73" s="106"/>
      <c r="NQ73" s="106"/>
      <c r="NR73" s="106"/>
      <c r="NS73" s="106"/>
      <c r="NT73" s="106"/>
      <c r="NU73" s="106"/>
      <c r="NV73" s="106"/>
      <c r="NW73" s="107"/>
    </row>
    <row r="74" spans="1:387" ht="13.5" customHeight="1" x14ac:dyDescent="0.2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5"/>
      <c r="NJ74" s="106"/>
      <c r="NK74" s="106"/>
      <c r="NL74" s="106"/>
      <c r="NM74" s="106"/>
      <c r="NN74" s="106"/>
      <c r="NO74" s="106"/>
      <c r="NP74" s="106"/>
      <c r="NQ74" s="106"/>
      <c r="NR74" s="106"/>
      <c r="NS74" s="106"/>
      <c r="NT74" s="106"/>
      <c r="NU74" s="106"/>
      <c r="NV74" s="106"/>
      <c r="NW74" s="107"/>
    </row>
    <row r="75" spans="1:387" ht="13.5" customHeight="1" x14ac:dyDescent="0.2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5"/>
      <c r="NJ75" s="106"/>
      <c r="NK75" s="106"/>
      <c r="NL75" s="106"/>
      <c r="NM75" s="106"/>
      <c r="NN75" s="106"/>
      <c r="NO75" s="106"/>
      <c r="NP75" s="106"/>
      <c r="NQ75" s="106"/>
      <c r="NR75" s="106"/>
      <c r="NS75" s="106"/>
      <c r="NT75" s="106"/>
      <c r="NU75" s="106"/>
      <c r="NV75" s="106"/>
      <c r="NW75" s="107"/>
    </row>
    <row r="76" spans="1:387" ht="13.5" customHeight="1" x14ac:dyDescent="0.2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1" t="str">
        <f>
データ!$B$11</f>
        <v>
H29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 t="str">
        <f>
データ!$C$11</f>
        <v>
H30</v>
      </c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 t="str">
        <f>
データ!$D$11</f>
        <v>
R01</v>
      </c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 t="str">
        <f>
データ!$E$11</f>
        <v>
R02</v>
      </c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 t="str">
        <f>
データ!$F$11</f>
        <v>
R03</v>
      </c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5">
        <f>
データ!DJ6</f>
        <v>
34000</v>
      </c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1" t="str">
        <f>
データ!$B$11</f>
        <v>
H29</v>
      </c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 t="str">
        <f>
データ!$C$11</f>
        <v>
H30</v>
      </c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 t="str">
        <f>
データ!$D$11</f>
        <v>
R01</v>
      </c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 t="str">
        <f>
データ!$E$11</f>
        <v>
R02</v>
      </c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 t="str">
        <f>
データ!$F$11</f>
        <v>
R03</v>
      </c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1" t="str">
        <f>
データ!$B$11</f>
        <v>
H29</v>
      </c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 t="str">
        <f>
データ!$C$11</f>
        <v>
H30</v>
      </c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 t="str">
        <f>
データ!$D$11</f>
        <v>
R01</v>
      </c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 t="str">
        <f>
データ!$E$11</f>
        <v>
R02</v>
      </c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 t="str">
        <f>
データ!$F$11</f>
        <v>
R03</v>
      </c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2"/>
      <c r="NA76" s="2"/>
      <c r="NB76" s="2"/>
      <c r="NC76" s="2"/>
      <c r="ND76" s="2"/>
      <c r="NE76" s="2"/>
      <c r="NF76" s="22"/>
      <c r="NG76" s="10"/>
      <c r="NH76" s="2"/>
      <c r="NI76" s="105"/>
      <c r="NJ76" s="106"/>
      <c r="NK76" s="106"/>
      <c r="NL76" s="106"/>
      <c r="NM76" s="106"/>
      <c r="NN76" s="106"/>
      <c r="NO76" s="106"/>
      <c r="NP76" s="106"/>
      <c r="NQ76" s="106"/>
      <c r="NR76" s="106"/>
      <c r="NS76" s="106"/>
      <c r="NT76" s="106"/>
      <c r="NU76" s="106"/>
      <c r="NV76" s="106"/>
      <c r="NW76" s="107"/>
    </row>
    <row r="77" spans="1:387" ht="13.5" customHeight="1" x14ac:dyDescent="0.2">
      <c r="A77" s="2"/>
      <c r="B77" s="9"/>
      <c r="C77" s="2"/>
      <c r="D77" s="2"/>
      <c r="E77" s="2"/>
      <c r="F77" s="2"/>
      <c r="I77" s="119" t="s">
        <v>
27</v>
      </c>
      <c r="J77" s="119"/>
      <c r="K77" s="119"/>
      <c r="L77" s="119"/>
      <c r="M77" s="119"/>
      <c r="N77" s="119"/>
      <c r="O77" s="119"/>
      <c r="P77" s="119"/>
      <c r="Q77" s="119"/>
      <c r="R77" s="126" t="str">
        <f>
データ!CX7</f>
        <v xml:space="preserve">
 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 t="str">
        <f>
データ!CY7</f>
        <v xml:space="preserve">
 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 t="str">
        <f>
データ!CZ7</f>
        <v xml:space="preserve">
 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 t="str">
        <f>
データ!DA7</f>
        <v xml:space="preserve">
 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 t="str">
        <f>
データ!DB7</f>
        <v xml:space="preserve">
 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9" t="s">
        <v>
27</v>
      </c>
      <c r="GL77" s="119"/>
      <c r="GM77" s="119"/>
      <c r="GN77" s="119"/>
      <c r="GO77" s="119"/>
      <c r="GP77" s="119"/>
      <c r="GQ77" s="119"/>
      <c r="GR77" s="119"/>
      <c r="GS77" s="119"/>
      <c r="GT77" s="126" t="str">
        <f>
データ!DK7</f>
        <v xml:space="preserve">
 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 t="str">
        <f>
データ!DL7</f>
        <v xml:space="preserve">
 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 t="str">
        <f>
データ!DM7</f>
        <v xml:space="preserve">
 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 t="str">
        <f>
データ!DN7</f>
        <v xml:space="preserve">
 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 t="str">
        <f>
データ!DO7</f>
        <v xml:space="preserve">
 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9" t="s">
        <v>
27</v>
      </c>
      <c r="JZ77" s="119"/>
      <c r="KA77" s="119"/>
      <c r="KB77" s="119"/>
      <c r="KC77" s="119"/>
      <c r="KD77" s="119"/>
      <c r="KE77" s="119"/>
      <c r="KF77" s="119"/>
      <c r="KG77" s="119"/>
      <c r="KH77" s="120">
        <f>
データ!DV7</f>
        <v>
30.4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
データ!DW7</f>
        <v>
20.399999999999999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
データ!DX7</f>
        <v>
9.6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
データ!DY7</f>
        <v>
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
データ!DZ7</f>
        <v>
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05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7"/>
    </row>
    <row r="78" spans="1:387" ht="13.5" customHeight="1" x14ac:dyDescent="0.2">
      <c r="A78" s="2"/>
      <c r="B78" s="9"/>
      <c r="C78" s="2"/>
      <c r="D78" s="2"/>
      <c r="E78" s="2"/>
      <c r="F78" s="2"/>
      <c r="G78" s="2"/>
      <c r="H78" s="2"/>
      <c r="I78" s="119" t="s">
        <v>
29</v>
      </c>
      <c r="J78" s="119"/>
      <c r="K78" s="119"/>
      <c r="L78" s="119"/>
      <c r="M78" s="119"/>
      <c r="N78" s="119"/>
      <c r="O78" s="119"/>
      <c r="P78" s="119"/>
      <c r="Q78" s="119"/>
      <c r="R78" s="126" t="str">
        <f>
データ!DC7</f>
        <v xml:space="preserve">
 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 t="str">
        <f>
データ!DD7</f>
        <v xml:space="preserve">
 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 t="str">
        <f>
データ!DE7</f>
        <v xml:space="preserve">
 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 t="str">
        <f>
データ!DF7</f>
        <v xml:space="preserve">
 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 t="str">
        <f>
データ!DG7</f>
        <v xml:space="preserve">
 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9" t="s">
        <v>
29</v>
      </c>
      <c r="GL78" s="119"/>
      <c r="GM78" s="119"/>
      <c r="GN78" s="119"/>
      <c r="GO78" s="119"/>
      <c r="GP78" s="119"/>
      <c r="GQ78" s="119"/>
      <c r="GR78" s="119"/>
      <c r="GS78" s="119"/>
      <c r="GT78" s="126" t="str">
        <f>
データ!DP7</f>
        <v xml:space="preserve">
 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 t="str">
        <f>
データ!DQ7</f>
        <v xml:space="preserve">
 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 t="str">
        <f>
データ!DR7</f>
        <v xml:space="preserve">
 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 t="str">
        <f>
データ!DS7</f>
        <v xml:space="preserve">
 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 t="str">
        <f>
データ!DT7</f>
        <v xml:space="preserve">
 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9" t="s">
        <v>
29</v>
      </c>
      <c r="JZ78" s="119"/>
      <c r="KA78" s="119"/>
      <c r="KB78" s="119"/>
      <c r="KC78" s="119"/>
      <c r="KD78" s="119"/>
      <c r="KE78" s="119"/>
      <c r="KF78" s="119"/>
      <c r="KG78" s="119"/>
      <c r="KH78" s="120">
        <f>
データ!EA7</f>
        <v>
511.3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
データ!EB7</f>
        <v>
536.70000000000005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
データ!EC7</f>
        <v>
43.6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
データ!ED7</f>
        <v>
330.8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
データ!EE7</f>
        <v>
11.2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05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7"/>
    </row>
    <row r="79" spans="1:387" ht="13.5" customHeight="1" x14ac:dyDescent="0.2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5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7"/>
    </row>
    <row r="80" spans="1:387" ht="13.5" customHeight="1" x14ac:dyDescent="0.2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5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7"/>
    </row>
    <row r="81" spans="1:387" ht="13.5" customHeight="1" x14ac:dyDescent="0.2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5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7"/>
    </row>
    <row r="82" spans="1:387" ht="13.5" customHeight="1" x14ac:dyDescent="0.2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08"/>
      <c r="NJ82" s="109"/>
      <c r="NK82" s="109"/>
      <c r="NL82" s="109"/>
      <c r="NM82" s="109"/>
      <c r="NN82" s="109"/>
      <c r="NO82" s="109"/>
      <c r="NP82" s="109"/>
      <c r="NQ82" s="109"/>
      <c r="NR82" s="109"/>
      <c r="NS82" s="109"/>
      <c r="NT82" s="109"/>
      <c r="NU82" s="109"/>
      <c r="NV82" s="109"/>
      <c r="NW82" s="110"/>
    </row>
    <row r="83" spans="1:387" x14ac:dyDescent="0.2">
      <c r="C83" s="2"/>
      <c r="BH83" s="2"/>
      <c r="GR83" s="2"/>
      <c r="IV83" s="2"/>
      <c r="LD83" s="2"/>
    </row>
    <row r="84" spans="1:387" x14ac:dyDescent="0.2">
      <c r="C84" s="2"/>
      <c r="BH84" s="2"/>
      <c r="GR84" s="2"/>
      <c r="IV84" s="2"/>
      <c r="LD84" s="2"/>
    </row>
    <row r="86" spans="1:387" hidden="1" x14ac:dyDescent="0.2">
      <c r="B86" s="24" t="s">
        <v>
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2">
      <c r="B87" s="24" t="s">
        <v>
36</v>
      </c>
      <c r="C87" s="25" t="s">
        <v>
37</v>
      </c>
      <c r="D87" s="25" t="s">
        <v>
38</v>
      </c>
      <c r="E87" s="25" t="s">
        <v>
39</v>
      </c>
      <c r="F87" s="25" t="s">
        <v>
40</v>
      </c>
      <c r="G87" s="25" t="s">
        <v>
41</v>
      </c>
      <c r="H87" s="25" t="s">
        <v>
42</v>
      </c>
      <c r="I87" s="25" t="s">
        <v>
43</v>
      </c>
      <c r="J87" s="25" t="s">
        <v>
44</v>
      </c>
      <c r="K87" s="25" t="s">
        <v>
45</v>
      </c>
      <c r="L87" s="25" t="s">
        <v>
46</v>
      </c>
      <c r="M87" s="25" t="s">
        <v>
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2">
      <c r="B88" s="24" t="str">
        <f>
データ!AI6</f>
        <v>
【90.6】</v>
      </c>
      <c r="C88" s="25" t="str">
        <f>
データ!AT6</f>
        <v>
【30.4】</v>
      </c>
      <c r="D88" s="25" t="str">
        <f>
データ!BE6</f>
        <v>
【208,749】</v>
      </c>
      <c r="E88" s="25" t="str">
        <f>
データ!BP6</f>
        <v>
【12.2】</v>
      </c>
      <c r="F88" s="25" t="str">
        <f>
データ!CA6</f>
        <v>
【120.7】</v>
      </c>
      <c r="G88" s="25" t="str">
        <f>
データ!CL6</f>
        <v>
【△43.7】</v>
      </c>
      <c r="H88" s="25" t="str">
        <f>
データ!CW6</f>
        <v>
【△24,115】</v>
      </c>
      <c r="I88" s="25" t="str">
        <f>
データ!DH6</f>
        <v xml:space="preserve">
 </v>
      </c>
      <c r="J88" s="25" t="s">
        <v>
48</v>
      </c>
      <c r="K88" s="25" t="s">
        <v>
48</v>
      </c>
      <c r="L88" s="25" t="str">
        <f>
データ!DU6</f>
        <v xml:space="preserve">
 </v>
      </c>
      <c r="M88" s="25" t="str">
        <f>
データ!EF6</f>
        <v>
【38.7】</v>
      </c>
      <c r="N88" s="25" t="str">
        <f>
データ!EF6</f>
        <v>
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Y6RgHyEd2CQTNMblA9KNNIxm+VLxPfy9k3YXGKvFPN/qgBH3P4DjBdBWgc9Fn/aWmYiCj8/rc9Q1eQFl8Jl3sw==" saltValue="WT3eySr2M2mgMYYZnYSJpg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11"/>
  <sheetViews>
    <sheetView showGridLines="0" workbookViewId="0"/>
  </sheetViews>
  <sheetFormatPr defaultRowHeight="13.2" x14ac:dyDescent="0.2"/>
  <cols>
    <col min="1" max="1" width="14.6640625" customWidth="1"/>
    <col min="2" max="112" width="11.88671875" customWidth="1"/>
    <col min="113" max="114" width="15.44140625" customWidth="1"/>
    <col min="115" max="135" width="11.88671875" customWidth="1"/>
    <col min="136" max="136" width="10.88671875" customWidth="1"/>
    <col min="137" max="146" width="11.88671875" customWidth="1"/>
  </cols>
  <sheetData>
    <row r="1" spans="1:146" x14ac:dyDescent="0.2">
      <c r="A1" t="s">
        <v>
49</v>
      </c>
      <c r="Y1" s="27">
        <v>
1</v>
      </c>
      <c r="Z1" s="27">
        <v>
1</v>
      </c>
      <c r="AA1" s="27">
        <v>
1</v>
      </c>
      <c r="AB1" s="27">
        <v>
1</v>
      </c>
      <c r="AC1" s="27">
        <v>
1</v>
      </c>
      <c r="AD1" s="27">
        <v>
1</v>
      </c>
      <c r="AE1" s="27">
        <v>
1</v>
      </c>
      <c r="AF1" s="27">
        <v>
1</v>
      </c>
      <c r="AG1" s="27">
        <v>
1</v>
      </c>
      <c r="AH1" s="27">
        <v>
1</v>
      </c>
      <c r="AI1" s="27"/>
      <c r="AJ1" s="27">
        <v>
1</v>
      </c>
      <c r="AK1" s="27">
        <v>
1</v>
      </c>
      <c r="AL1" s="27">
        <v>
1</v>
      </c>
      <c r="AM1" s="27">
        <v>
1</v>
      </c>
      <c r="AN1" s="27">
        <v>
1</v>
      </c>
      <c r="AO1" s="27">
        <v>
1</v>
      </c>
      <c r="AP1" s="27">
        <v>
1</v>
      </c>
      <c r="AQ1" s="27">
        <v>
1</v>
      </c>
      <c r="AR1" s="27">
        <v>
1</v>
      </c>
      <c r="AS1" s="27">
        <v>
1</v>
      </c>
      <c r="AT1" s="27"/>
      <c r="AU1" s="27">
        <v>
1</v>
      </c>
      <c r="AV1" s="27">
        <v>
1</v>
      </c>
      <c r="AW1" s="27">
        <v>
1</v>
      </c>
      <c r="AX1" s="27">
        <v>
1</v>
      </c>
      <c r="AY1" s="27">
        <v>
1</v>
      </c>
      <c r="AZ1" s="27">
        <v>
1</v>
      </c>
      <c r="BA1" s="27">
        <v>
1</v>
      </c>
      <c r="BB1" s="27">
        <v>
1</v>
      </c>
      <c r="BC1" s="27">
        <v>
1</v>
      </c>
      <c r="BD1" s="27">
        <v>
1</v>
      </c>
      <c r="BE1" s="27"/>
      <c r="BF1" s="27">
        <v>
1</v>
      </c>
      <c r="BG1" s="27">
        <v>
1</v>
      </c>
      <c r="BH1" s="27">
        <v>
1</v>
      </c>
      <c r="BI1" s="27">
        <v>
1</v>
      </c>
      <c r="BJ1" s="27">
        <v>
1</v>
      </c>
      <c r="BK1" s="27">
        <v>
1</v>
      </c>
      <c r="BL1" s="27">
        <v>
1</v>
      </c>
      <c r="BM1" s="27">
        <v>
1</v>
      </c>
      <c r="BN1" s="27">
        <v>
1</v>
      </c>
      <c r="BO1" s="27">
        <v>
1</v>
      </c>
      <c r="BP1" s="27"/>
      <c r="BQ1" s="27">
        <v>
1</v>
      </c>
      <c r="BR1" s="27">
        <v>
1</v>
      </c>
      <c r="BS1" s="27">
        <v>
1</v>
      </c>
      <c r="BT1" s="27">
        <v>
1</v>
      </c>
      <c r="BU1" s="27">
        <v>
1</v>
      </c>
      <c r="BV1" s="27">
        <v>
1</v>
      </c>
      <c r="BW1" s="27">
        <v>
1</v>
      </c>
      <c r="BX1" s="27">
        <v>
1</v>
      </c>
      <c r="BY1" s="27">
        <v>
1</v>
      </c>
      <c r="BZ1" s="27">
        <v>
1</v>
      </c>
      <c r="CA1" s="27"/>
      <c r="CB1" s="27">
        <v>
1</v>
      </c>
      <c r="CC1" s="27">
        <v>
1</v>
      </c>
      <c r="CD1" s="27">
        <v>
1</v>
      </c>
      <c r="CE1" s="27">
        <v>
1</v>
      </c>
      <c r="CF1" s="27">
        <v>
1</v>
      </c>
      <c r="CG1" s="27">
        <v>
1</v>
      </c>
      <c r="CH1" s="27">
        <v>
1</v>
      </c>
      <c r="CI1" s="27">
        <v>
1</v>
      </c>
      <c r="CJ1" s="27">
        <v>
1</v>
      </c>
      <c r="CK1" s="27">
        <v>
1</v>
      </c>
      <c r="CL1" s="27"/>
      <c r="CM1" s="27">
        <v>
1</v>
      </c>
      <c r="CN1" s="27">
        <v>
1</v>
      </c>
      <c r="CO1" s="27">
        <v>
1</v>
      </c>
      <c r="CP1" s="27">
        <v>
1</v>
      </c>
      <c r="CQ1" s="27">
        <v>
1</v>
      </c>
      <c r="CR1" s="27">
        <v>
1</v>
      </c>
      <c r="CS1" s="27">
        <v>
1</v>
      </c>
      <c r="CT1" s="27">
        <v>
1</v>
      </c>
      <c r="CU1" s="27">
        <v>
1</v>
      </c>
      <c r="CV1" s="27">
        <v>
1</v>
      </c>
      <c r="CW1" s="27"/>
      <c r="CX1" s="27">
        <v>
1</v>
      </c>
      <c r="CY1" s="27">
        <v>
1</v>
      </c>
      <c r="CZ1" s="27">
        <v>
1</v>
      </c>
      <c r="DA1" s="27">
        <v>
1</v>
      </c>
      <c r="DB1" s="27">
        <v>
1</v>
      </c>
      <c r="DC1" s="27">
        <v>
1</v>
      </c>
      <c r="DD1" s="27">
        <v>
1</v>
      </c>
      <c r="DE1" s="27">
        <v>
1</v>
      </c>
      <c r="DF1" s="27">
        <v>
1</v>
      </c>
      <c r="DG1" s="27">
        <v>
1</v>
      </c>
      <c r="DH1" s="27"/>
      <c r="DK1" s="27">
        <v>
1</v>
      </c>
      <c r="DL1" s="27">
        <v>
1</v>
      </c>
      <c r="DM1" s="27">
        <v>
1</v>
      </c>
      <c r="DN1" s="27">
        <v>
1</v>
      </c>
      <c r="DO1" s="27">
        <v>
1</v>
      </c>
      <c r="DP1" s="27">
        <v>
1</v>
      </c>
      <c r="DQ1" s="27">
        <v>
1</v>
      </c>
      <c r="DR1" s="27">
        <v>
1</v>
      </c>
      <c r="DS1" s="27">
        <v>
1</v>
      </c>
      <c r="DT1" s="27">
        <v>
1</v>
      </c>
      <c r="DU1" s="27"/>
      <c r="DV1" s="27">
        <v>
1</v>
      </c>
      <c r="DW1" s="27">
        <v>
1</v>
      </c>
      <c r="DX1" s="27">
        <v>
1</v>
      </c>
      <c r="DY1" s="27">
        <v>
1</v>
      </c>
      <c r="DZ1" s="27">
        <v>
1</v>
      </c>
      <c r="EA1" s="27">
        <v>
1</v>
      </c>
      <c r="EB1" s="27">
        <v>
1</v>
      </c>
      <c r="EC1" s="27">
        <v>
1</v>
      </c>
      <c r="ED1" s="27">
        <v>
1</v>
      </c>
      <c r="EE1" s="27">
        <v>
1</v>
      </c>
      <c r="EF1" s="27"/>
      <c r="EG1" s="27">
        <v>
1</v>
      </c>
      <c r="EH1" s="27">
        <v>
1</v>
      </c>
      <c r="EI1" s="27">
        <v>
1</v>
      </c>
      <c r="EJ1" s="27">
        <v>
1</v>
      </c>
      <c r="EK1" s="27">
        <v>
1</v>
      </c>
      <c r="EL1" s="27">
        <v>
1</v>
      </c>
      <c r="EM1" s="27">
        <v>
1</v>
      </c>
      <c r="EN1" s="27">
        <v>
1</v>
      </c>
      <c r="EO1" s="27">
        <v>
1</v>
      </c>
      <c r="EP1" s="27">
        <v>
1</v>
      </c>
    </row>
    <row r="2" spans="1:146" x14ac:dyDescent="0.2">
      <c r="A2" s="28" t="s">
        <v>
50</v>
      </c>
      <c r="B2" s="28">
        <f>
COLUMN()-1</f>
        <v>
1</v>
      </c>
      <c r="C2" s="28">
        <f t="shared" ref="C2:DU2" si="0">
COLUMN()-1</f>
        <v>
2</v>
      </c>
      <c r="D2" s="28">
        <f t="shared" si="0"/>
        <v>
3</v>
      </c>
      <c r="E2" s="28">
        <f t="shared" si="0"/>
        <v>
4</v>
      </c>
      <c r="F2" s="28">
        <f t="shared" si="0"/>
        <v>
5</v>
      </c>
      <c r="G2" s="28">
        <f t="shared" si="0"/>
        <v>
6</v>
      </c>
      <c r="H2" s="28">
        <f t="shared" si="0"/>
        <v>
7</v>
      </c>
      <c r="I2" s="28">
        <f t="shared" si="0"/>
        <v>
8</v>
      </c>
      <c r="J2" s="28">
        <f t="shared" si="0"/>
        <v>
9</v>
      </c>
      <c r="K2" s="28">
        <f t="shared" si="0"/>
        <v>
10</v>
      </c>
      <c r="L2" s="28">
        <f t="shared" si="0"/>
        <v>
11</v>
      </c>
      <c r="M2" s="28">
        <f t="shared" si="0"/>
        <v>
12</v>
      </c>
      <c r="N2" s="28">
        <f t="shared" si="0"/>
        <v>
13</v>
      </c>
      <c r="O2" s="28">
        <f t="shared" si="0"/>
        <v>
14</v>
      </c>
      <c r="P2" s="28">
        <f t="shared" si="0"/>
        <v>
15</v>
      </c>
      <c r="Q2" s="28">
        <f t="shared" si="0"/>
        <v>
16</v>
      </c>
      <c r="R2" s="28">
        <f t="shared" si="0"/>
        <v>
17</v>
      </c>
      <c r="S2" s="28">
        <f t="shared" si="0"/>
        <v>
18</v>
      </c>
      <c r="T2" s="28">
        <f t="shared" si="0"/>
        <v>
19</v>
      </c>
      <c r="U2" s="28">
        <f t="shared" si="0"/>
        <v>
20</v>
      </c>
      <c r="V2" s="28">
        <f t="shared" si="0"/>
        <v>
21</v>
      </c>
      <c r="W2" s="28">
        <f t="shared" si="0"/>
        <v>
22</v>
      </c>
      <c r="X2" s="28">
        <f t="shared" si="0"/>
        <v>
23</v>
      </c>
      <c r="Y2" s="28">
        <f t="shared" si="0"/>
        <v>
24</v>
      </c>
      <c r="Z2" s="28">
        <f t="shared" si="0"/>
        <v>
25</v>
      </c>
      <c r="AA2" s="28">
        <f t="shared" si="0"/>
        <v>
26</v>
      </c>
      <c r="AB2" s="28">
        <f t="shared" si="0"/>
        <v>
27</v>
      </c>
      <c r="AC2" s="28">
        <f t="shared" si="0"/>
        <v>
28</v>
      </c>
      <c r="AD2" s="28">
        <f t="shared" si="0"/>
        <v>
29</v>
      </c>
      <c r="AE2" s="28">
        <f t="shared" si="0"/>
        <v>
30</v>
      </c>
      <c r="AF2" s="28">
        <f t="shared" si="0"/>
        <v>
31</v>
      </c>
      <c r="AG2" s="28">
        <f t="shared" si="0"/>
        <v>
32</v>
      </c>
      <c r="AH2" s="28">
        <f t="shared" si="0"/>
        <v>
33</v>
      </c>
      <c r="AI2" s="28">
        <f t="shared" si="0"/>
        <v>
34</v>
      </c>
      <c r="AJ2" s="28">
        <f t="shared" si="0"/>
        <v>
35</v>
      </c>
      <c r="AK2" s="28">
        <f t="shared" si="0"/>
        <v>
36</v>
      </c>
      <c r="AL2" s="28">
        <f t="shared" si="0"/>
        <v>
37</v>
      </c>
      <c r="AM2" s="28">
        <f t="shared" si="0"/>
        <v>
38</v>
      </c>
      <c r="AN2" s="28">
        <f t="shared" si="0"/>
        <v>
39</v>
      </c>
      <c r="AO2" s="28">
        <f t="shared" si="0"/>
        <v>
40</v>
      </c>
      <c r="AP2" s="28">
        <f t="shared" si="0"/>
        <v>
41</v>
      </c>
      <c r="AQ2" s="28">
        <f t="shared" si="0"/>
        <v>
42</v>
      </c>
      <c r="AR2" s="28">
        <f t="shared" si="0"/>
        <v>
43</v>
      </c>
      <c r="AS2" s="28">
        <f t="shared" si="0"/>
        <v>
44</v>
      </c>
      <c r="AT2" s="28">
        <f t="shared" si="0"/>
        <v>
45</v>
      </c>
      <c r="AU2" s="28">
        <f t="shared" si="0"/>
        <v>
46</v>
      </c>
      <c r="AV2" s="28">
        <f t="shared" si="0"/>
        <v>
47</v>
      </c>
      <c r="AW2" s="28">
        <f t="shared" si="0"/>
        <v>
48</v>
      </c>
      <c r="AX2" s="28">
        <f t="shared" si="0"/>
        <v>
49</v>
      </c>
      <c r="AY2" s="28">
        <f t="shared" si="0"/>
        <v>
50</v>
      </c>
      <c r="AZ2" s="28">
        <f t="shared" si="0"/>
        <v>
51</v>
      </c>
      <c r="BA2" s="28">
        <f t="shared" si="0"/>
        <v>
52</v>
      </c>
      <c r="BB2" s="28">
        <f t="shared" si="0"/>
        <v>
53</v>
      </c>
      <c r="BC2" s="28">
        <f t="shared" si="0"/>
        <v>
54</v>
      </c>
      <c r="BD2" s="28">
        <f t="shared" si="0"/>
        <v>
55</v>
      </c>
      <c r="BE2" s="28">
        <f t="shared" si="0"/>
        <v>
56</v>
      </c>
      <c r="BF2" s="28">
        <f t="shared" si="0"/>
        <v>
57</v>
      </c>
      <c r="BG2" s="28">
        <f t="shared" si="0"/>
        <v>
58</v>
      </c>
      <c r="BH2" s="28">
        <f t="shared" si="0"/>
        <v>
59</v>
      </c>
      <c r="BI2" s="28">
        <f t="shared" si="0"/>
        <v>
60</v>
      </c>
      <c r="BJ2" s="28">
        <f t="shared" si="0"/>
        <v>
61</v>
      </c>
      <c r="BK2" s="28">
        <f t="shared" si="0"/>
        <v>
62</v>
      </c>
      <c r="BL2" s="28">
        <f t="shared" si="0"/>
        <v>
63</v>
      </c>
      <c r="BM2" s="28">
        <f t="shared" si="0"/>
        <v>
64</v>
      </c>
      <c r="BN2" s="28">
        <f t="shared" si="0"/>
        <v>
65</v>
      </c>
      <c r="BO2" s="28">
        <f t="shared" si="0"/>
        <v>
66</v>
      </c>
      <c r="BP2" s="28">
        <f t="shared" si="0"/>
        <v>
67</v>
      </c>
      <c r="BQ2" s="28">
        <f t="shared" si="0"/>
        <v>
68</v>
      </c>
      <c r="BR2" s="28">
        <f t="shared" si="0"/>
        <v>
69</v>
      </c>
      <c r="BS2" s="28">
        <f t="shared" si="0"/>
        <v>
70</v>
      </c>
      <c r="BT2" s="28">
        <f t="shared" si="0"/>
        <v>
71</v>
      </c>
      <c r="BU2" s="28">
        <f t="shared" si="0"/>
        <v>
72</v>
      </c>
      <c r="BV2" s="28">
        <f t="shared" si="0"/>
        <v>
73</v>
      </c>
      <c r="BW2" s="28">
        <f t="shared" si="0"/>
        <v>
74</v>
      </c>
      <c r="BX2" s="28">
        <f t="shared" si="0"/>
        <v>
75</v>
      </c>
      <c r="BY2" s="28">
        <f t="shared" si="0"/>
        <v>
76</v>
      </c>
      <c r="BZ2" s="28">
        <f t="shared" si="0"/>
        <v>
77</v>
      </c>
      <c r="CA2" s="28">
        <f t="shared" si="0"/>
        <v>
78</v>
      </c>
      <c r="CB2" s="28">
        <f t="shared" si="0"/>
        <v>
79</v>
      </c>
      <c r="CC2" s="28">
        <f t="shared" si="0"/>
        <v>
80</v>
      </c>
      <c r="CD2" s="28">
        <f t="shared" si="0"/>
        <v>
81</v>
      </c>
      <c r="CE2" s="28">
        <f t="shared" si="0"/>
        <v>
82</v>
      </c>
      <c r="CF2" s="28">
        <f t="shared" si="0"/>
        <v>
83</v>
      </c>
      <c r="CG2" s="28">
        <f t="shared" si="0"/>
        <v>
84</v>
      </c>
      <c r="CH2" s="28">
        <f t="shared" si="0"/>
        <v>
85</v>
      </c>
      <c r="CI2" s="28">
        <f t="shared" si="0"/>
        <v>
86</v>
      </c>
      <c r="CJ2" s="28">
        <f t="shared" si="0"/>
        <v>
87</v>
      </c>
      <c r="CK2" s="28">
        <f t="shared" si="0"/>
        <v>
88</v>
      </c>
      <c r="CL2" s="28">
        <f t="shared" si="0"/>
        <v>
89</v>
      </c>
      <c r="CM2" s="28">
        <f t="shared" si="0"/>
        <v>
90</v>
      </c>
      <c r="CN2" s="28">
        <f t="shared" si="0"/>
        <v>
91</v>
      </c>
      <c r="CO2" s="28">
        <f t="shared" si="0"/>
        <v>
92</v>
      </c>
      <c r="CP2" s="28">
        <f t="shared" si="0"/>
        <v>
93</v>
      </c>
      <c r="CQ2" s="28">
        <f t="shared" si="0"/>
        <v>
94</v>
      </c>
      <c r="CR2" s="28">
        <f t="shared" si="0"/>
        <v>
95</v>
      </c>
      <c r="CS2" s="28">
        <f t="shared" si="0"/>
        <v>
96</v>
      </c>
      <c r="CT2" s="28">
        <f t="shared" si="0"/>
        <v>
97</v>
      </c>
      <c r="CU2" s="28">
        <f t="shared" si="0"/>
        <v>
98</v>
      </c>
      <c r="CV2" s="28">
        <f t="shared" si="0"/>
        <v>
99</v>
      </c>
      <c r="CW2" s="28">
        <f t="shared" si="0"/>
        <v>
100</v>
      </c>
      <c r="CX2" s="28">
        <f t="shared" si="0"/>
        <v>
101</v>
      </c>
      <c r="CY2" s="28">
        <f t="shared" si="0"/>
        <v>
102</v>
      </c>
      <c r="CZ2" s="28">
        <f t="shared" si="0"/>
        <v>
103</v>
      </c>
      <c r="DA2" s="28">
        <f t="shared" si="0"/>
        <v>
104</v>
      </c>
      <c r="DB2" s="28">
        <f t="shared" si="0"/>
        <v>
105</v>
      </c>
      <c r="DC2" s="28">
        <f t="shared" si="0"/>
        <v>
106</v>
      </c>
      <c r="DD2" s="28">
        <f t="shared" si="0"/>
        <v>
107</v>
      </c>
      <c r="DE2" s="28">
        <f t="shared" si="0"/>
        <v>
108</v>
      </c>
      <c r="DF2" s="28">
        <f t="shared" si="0"/>
        <v>
109</v>
      </c>
      <c r="DG2" s="28">
        <f t="shared" si="0"/>
        <v>
110</v>
      </c>
      <c r="DH2" s="28">
        <f t="shared" si="0"/>
        <v>
111</v>
      </c>
      <c r="DI2" s="28">
        <f t="shared" si="0"/>
        <v>
112</v>
      </c>
      <c r="DJ2" s="28">
        <f t="shared" si="0"/>
        <v>
113</v>
      </c>
      <c r="DK2" s="28">
        <f t="shared" si="0"/>
        <v>
114</v>
      </c>
      <c r="DL2" s="28">
        <f t="shared" si="0"/>
        <v>
115</v>
      </c>
      <c r="DM2" s="28">
        <f t="shared" si="0"/>
        <v>
116</v>
      </c>
      <c r="DN2" s="28">
        <f t="shared" si="0"/>
        <v>
117</v>
      </c>
      <c r="DO2" s="28">
        <f t="shared" si="0"/>
        <v>
118</v>
      </c>
      <c r="DP2" s="28">
        <f t="shared" si="0"/>
        <v>
119</v>
      </c>
      <c r="DQ2" s="28">
        <f t="shared" si="0"/>
        <v>
120</v>
      </c>
      <c r="DR2" s="28">
        <f t="shared" si="0"/>
        <v>
121</v>
      </c>
      <c r="DS2" s="28">
        <f t="shared" si="0"/>
        <v>
122</v>
      </c>
      <c r="DT2" s="28">
        <f t="shared" si="0"/>
        <v>
123</v>
      </c>
      <c r="DU2" s="28">
        <f t="shared" si="0"/>
        <v>
124</v>
      </c>
      <c r="DV2" s="28">
        <f t="shared" ref="DV2:EP2" si="1">
COLUMN()-1</f>
        <v>
125</v>
      </c>
      <c r="DW2" s="28">
        <f t="shared" si="1"/>
        <v>
126</v>
      </c>
      <c r="DX2" s="28">
        <f t="shared" si="1"/>
        <v>
127</v>
      </c>
      <c r="DY2" s="28">
        <f t="shared" si="1"/>
        <v>
128</v>
      </c>
      <c r="DZ2" s="28">
        <f t="shared" si="1"/>
        <v>
129</v>
      </c>
      <c r="EA2" s="28">
        <f t="shared" si="1"/>
        <v>
130</v>
      </c>
      <c r="EB2" s="28">
        <f t="shared" si="1"/>
        <v>
131</v>
      </c>
      <c r="EC2" s="28">
        <f t="shared" si="1"/>
        <v>
132</v>
      </c>
      <c r="ED2" s="28">
        <f t="shared" si="1"/>
        <v>
133</v>
      </c>
      <c r="EE2" s="28">
        <f t="shared" si="1"/>
        <v>
134</v>
      </c>
      <c r="EF2" s="28">
        <f t="shared" si="1"/>
        <v>
135</v>
      </c>
      <c r="EG2" s="28">
        <f t="shared" si="1"/>
        <v>
136</v>
      </c>
      <c r="EH2" s="28">
        <f t="shared" si="1"/>
        <v>
137</v>
      </c>
      <c r="EI2" s="28">
        <f t="shared" si="1"/>
        <v>
138</v>
      </c>
      <c r="EJ2" s="28">
        <f t="shared" si="1"/>
        <v>
139</v>
      </c>
      <c r="EK2" s="28">
        <f t="shared" si="1"/>
        <v>
140</v>
      </c>
      <c r="EL2" s="28">
        <f t="shared" si="1"/>
        <v>
141</v>
      </c>
      <c r="EM2" s="28">
        <f t="shared" si="1"/>
        <v>
142</v>
      </c>
      <c r="EN2" s="28">
        <f t="shared" si="1"/>
        <v>
143</v>
      </c>
      <c r="EO2" s="28">
        <f t="shared" si="1"/>
        <v>
144</v>
      </c>
      <c r="EP2" s="28">
        <f t="shared" si="1"/>
        <v>
145</v>
      </c>
    </row>
    <row r="3" spans="1:146" ht="13.2" customHeight="1" x14ac:dyDescent="0.2">
      <c r="A3" s="28" t="s">
        <v>
51</v>
      </c>
      <c r="B3" s="29" t="s">
        <v>
52</v>
      </c>
      <c r="C3" s="29" t="s">
        <v>
53</v>
      </c>
      <c r="D3" s="29" t="s">
        <v>
54</v>
      </c>
      <c r="E3" s="29" t="s">
        <v>
55</v>
      </c>
      <c r="F3" s="29" t="s">
        <v>
56</v>
      </c>
      <c r="G3" s="29" t="s">
        <v>
57</v>
      </c>
      <c r="H3" s="128" t="s">
        <v>
58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0" t="s">
        <v>
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
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
25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2">
      <c r="A4" s="28" t="s">
        <v>
61</v>
      </c>
      <c r="B4" s="37"/>
      <c r="C4" s="37"/>
      <c r="D4" s="37"/>
      <c r="E4" s="37"/>
      <c r="F4" s="37"/>
      <c r="G4" s="37"/>
      <c r="H4" s="13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 t="s">
        <v>
62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27" t="s">
        <v>
63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35" t="s">
        <v>
64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32" t="s">
        <v>
65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27" t="s">
        <v>
66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35" t="s">
        <v>
67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
68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32" t="s">
        <v>
69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6" t="s">
        <v>
70</v>
      </c>
      <c r="DJ4" s="136" t="s">
        <v>
71</v>
      </c>
      <c r="DK4" s="127" t="s">
        <v>
72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
73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
74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2">
      <c r="A5" s="28" t="s">
        <v>
75</v>
      </c>
      <c r="B5" s="41"/>
      <c r="C5" s="41"/>
      <c r="D5" s="41"/>
      <c r="E5" s="41"/>
      <c r="F5" s="41"/>
      <c r="G5" s="41"/>
      <c r="H5" s="42" t="s">
        <v>
76</v>
      </c>
      <c r="I5" s="42" t="s">
        <v>
77</v>
      </c>
      <c r="J5" s="42" t="s">
        <v>
78</v>
      </c>
      <c r="K5" s="42" t="s">
        <v>
79</v>
      </c>
      <c r="L5" s="42" t="s">
        <v>
80</v>
      </c>
      <c r="M5" s="42" t="s">
        <v>
4</v>
      </c>
      <c r="N5" s="42" t="s">
        <v>
5</v>
      </c>
      <c r="O5" s="42" t="s">
        <v>
81</v>
      </c>
      <c r="P5" s="42" t="s">
        <v>
82</v>
      </c>
      <c r="Q5" s="42" t="s">
        <v>
83</v>
      </c>
      <c r="R5" s="42" t="s">
        <v>
84</v>
      </c>
      <c r="S5" s="42" t="s">
        <v>
85</v>
      </c>
      <c r="T5" s="42" t="s">
        <v>
7</v>
      </c>
      <c r="U5" s="42" t="s">
        <v>
86</v>
      </c>
      <c r="V5" s="42" t="s">
        <v>
87</v>
      </c>
      <c r="W5" s="42" t="s">
        <v>
88</v>
      </c>
      <c r="X5" s="42" t="s">
        <v>
18</v>
      </c>
      <c r="Y5" s="42" t="s">
        <v>
89</v>
      </c>
      <c r="Z5" s="42" t="s">
        <v>
90</v>
      </c>
      <c r="AA5" s="42" t="s">
        <v>
91</v>
      </c>
      <c r="AB5" s="42" t="s">
        <v>
92</v>
      </c>
      <c r="AC5" s="42" t="s">
        <v>
93</v>
      </c>
      <c r="AD5" s="42" t="s">
        <v>
94</v>
      </c>
      <c r="AE5" s="42" t="s">
        <v>
95</v>
      </c>
      <c r="AF5" s="42" t="s">
        <v>
96</v>
      </c>
      <c r="AG5" s="42" t="s">
        <v>
97</v>
      </c>
      <c r="AH5" s="42" t="s">
        <v>
98</v>
      </c>
      <c r="AI5" s="42" t="s">
        <v>
99</v>
      </c>
      <c r="AJ5" s="42" t="s">
        <v>
89</v>
      </c>
      <c r="AK5" s="42" t="s">
        <v>
90</v>
      </c>
      <c r="AL5" s="42" t="s">
        <v>
91</v>
      </c>
      <c r="AM5" s="42" t="s">
        <v>
92</v>
      </c>
      <c r="AN5" s="42" t="s">
        <v>
100</v>
      </c>
      <c r="AO5" s="42" t="s">
        <v>
94</v>
      </c>
      <c r="AP5" s="42" t="s">
        <v>
95</v>
      </c>
      <c r="AQ5" s="42" t="s">
        <v>
96</v>
      </c>
      <c r="AR5" s="42" t="s">
        <v>
97</v>
      </c>
      <c r="AS5" s="42" t="s">
        <v>
98</v>
      </c>
      <c r="AT5" s="42" t="s">
        <v>
99</v>
      </c>
      <c r="AU5" s="42" t="s">
        <v>
101</v>
      </c>
      <c r="AV5" s="42" t="s">
        <v>
90</v>
      </c>
      <c r="AW5" s="42" t="s">
        <v>
91</v>
      </c>
      <c r="AX5" s="42" t="s">
        <v>
102</v>
      </c>
      <c r="AY5" s="42" t="s">
        <v>
100</v>
      </c>
      <c r="AZ5" s="42" t="s">
        <v>
94</v>
      </c>
      <c r="BA5" s="42" t="s">
        <v>
95</v>
      </c>
      <c r="BB5" s="42" t="s">
        <v>
96</v>
      </c>
      <c r="BC5" s="42" t="s">
        <v>
97</v>
      </c>
      <c r="BD5" s="42" t="s">
        <v>
98</v>
      </c>
      <c r="BE5" s="42" t="s">
        <v>
99</v>
      </c>
      <c r="BF5" s="42" t="s">
        <v>
89</v>
      </c>
      <c r="BG5" s="42" t="s">
        <v>
103</v>
      </c>
      <c r="BH5" s="42" t="s">
        <v>
91</v>
      </c>
      <c r="BI5" s="42" t="s">
        <v>
104</v>
      </c>
      <c r="BJ5" s="42" t="s">
        <v>
100</v>
      </c>
      <c r="BK5" s="42" t="s">
        <v>
94</v>
      </c>
      <c r="BL5" s="42" t="s">
        <v>
95</v>
      </c>
      <c r="BM5" s="42" t="s">
        <v>
96</v>
      </c>
      <c r="BN5" s="42" t="s">
        <v>
97</v>
      </c>
      <c r="BO5" s="42" t="s">
        <v>
98</v>
      </c>
      <c r="BP5" s="42" t="s">
        <v>
99</v>
      </c>
      <c r="BQ5" s="42" t="s">
        <v>
89</v>
      </c>
      <c r="BR5" s="42" t="s">
        <v>
90</v>
      </c>
      <c r="BS5" s="42" t="s">
        <v>
105</v>
      </c>
      <c r="BT5" s="42" t="s">
        <v>
92</v>
      </c>
      <c r="BU5" s="42" t="s">
        <v>
100</v>
      </c>
      <c r="BV5" s="42" t="s">
        <v>
94</v>
      </c>
      <c r="BW5" s="42" t="s">
        <v>
95</v>
      </c>
      <c r="BX5" s="42" t="s">
        <v>
96</v>
      </c>
      <c r="BY5" s="42" t="s">
        <v>
97</v>
      </c>
      <c r="BZ5" s="42" t="s">
        <v>
98</v>
      </c>
      <c r="CA5" s="42" t="s">
        <v>
99</v>
      </c>
      <c r="CB5" s="42" t="s">
        <v>
89</v>
      </c>
      <c r="CC5" s="42" t="s">
        <v>
90</v>
      </c>
      <c r="CD5" s="42" t="s">
        <v>
91</v>
      </c>
      <c r="CE5" s="42" t="s">
        <v>
92</v>
      </c>
      <c r="CF5" s="42" t="s">
        <v>
100</v>
      </c>
      <c r="CG5" s="42" t="s">
        <v>
94</v>
      </c>
      <c r="CH5" s="42" t="s">
        <v>
95</v>
      </c>
      <c r="CI5" s="42" t="s">
        <v>
96</v>
      </c>
      <c r="CJ5" s="42" t="s">
        <v>
97</v>
      </c>
      <c r="CK5" s="42" t="s">
        <v>
98</v>
      </c>
      <c r="CL5" s="42" t="s">
        <v>
99</v>
      </c>
      <c r="CM5" s="42" t="s">
        <v>
89</v>
      </c>
      <c r="CN5" s="42" t="s">
        <v>
90</v>
      </c>
      <c r="CO5" s="42" t="s">
        <v>
91</v>
      </c>
      <c r="CP5" s="42" t="s">
        <v>
92</v>
      </c>
      <c r="CQ5" s="42" t="s">
        <v>
100</v>
      </c>
      <c r="CR5" s="42" t="s">
        <v>
94</v>
      </c>
      <c r="CS5" s="42" t="s">
        <v>
95</v>
      </c>
      <c r="CT5" s="42" t="s">
        <v>
96</v>
      </c>
      <c r="CU5" s="42" t="s">
        <v>
97</v>
      </c>
      <c r="CV5" s="42" t="s">
        <v>
98</v>
      </c>
      <c r="CW5" s="42" t="s">
        <v>
99</v>
      </c>
      <c r="CX5" s="42" t="s">
        <v>
106</v>
      </c>
      <c r="CY5" s="42" t="s">
        <v>
90</v>
      </c>
      <c r="CZ5" s="42" t="s">
        <v>
91</v>
      </c>
      <c r="DA5" s="42" t="s">
        <v>
92</v>
      </c>
      <c r="DB5" s="42" t="s">
        <v>
100</v>
      </c>
      <c r="DC5" s="42" t="s">
        <v>
94</v>
      </c>
      <c r="DD5" s="42" t="s">
        <v>
95</v>
      </c>
      <c r="DE5" s="42" t="s">
        <v>
96</v>
      </c>
      <c r="DF5" s="42" t="s">
        <v>
97</v>
      </c>
      <c r="DG5" s="42" t="s">
        <v>
98</v>
      </c>
      <c r="DH5" s="42" t="s">
        <v>
99</v>
      </c>
      <c r="DI5" s="137"/>
      <c r="DJ5" s="137"/>
      <c r="DK5" s="42" t="s">
        <v>
89</v>
      </c>
      <c r="DL5" s="42" t="s">
        <v>
90</v>
      </c>
      <c r="DM5" s="42" t="s">
        <v>
91</v>
      </c>
      <c r="DN5" s="42" t="s">
        <v>
92</v>
      </c>
      <c r="DO5" s="42" t="s">
        <v>
100</v>
      </c>
      <c r="DP5" s="42" t="s">
        <v>
94</v>
      </c>
      <c r="DQ5" s="42" t="s">
        <v>
95</v>
      </c>
      <c r="DR5" s="42" t="s">
        <v>
96</v>
      </c>
      <c r="DS5" s="42" t="s">
        <v>
97</v>
      </c>
      <c r="DT5" s="42" t="s">
        <v>
98</v>
      </c>
      <c r="DU5" s="42" t="s">
        <v>
35</v>
      </c>
      <c r="DV5" s="42" t="s">
        <v>
89</v>
      </c>
      <c r="DW5" s="42" t="s">
        <v>
90</v>
      </c>
      <c r="DX5" s="42" t="s">
        <v>
105</v>
      </c>
      <c r="DY5" s="42" t="s">
        <v>
92</v>
      </c>
      <c r="DZ5" s="42" t="s">
        <v>
100</v>
      </c>
      <c r="EA5" s="42" t="s">
        <v>
94</v>
      </c>
      <c r="EB5" s="42" t="s">
        <v>
95</v>
      </c>
      <c r="EC5" s="42" t="s">
        <v>
96</v>
      </c>
      <c r="ED5" s="42" t="s">
        <v>
97</v>
      </c>
      <c r="EE5" s="42" t="s">
        <v>
98</v>
      </c>
      <c r="EF5" s="42" t="s">
        <v>
99</v>
      </c>
      <c r="EG5" s="42" t="s">
        <v>
107</v>
      </c>
      <c r="EH5" s="42" t="s">
        <v>
108</v>
      </c>
      <c r="EI5" s="42" t="s">
        <v>
109</v>
      </c>
      <c r="EJ5" s="42" t="s">
        <v>
110</v>
      </c>
      <c r="EK5" s="42" t="s">
        <v>
111</v>
      </c>
      <c r="EL5" s="42" t="s">
        <v>
112</v>
      </c>
      <c r="EM5" s="42" t="s">
        <v>
113</v>
      </c>
      <c r="EN5" s="42" t="s">
        <v>
114</v>
      </c>
      <c r="EO5" s="42" t="s">
        <v>
115</v>
      </c>
      <c r="EP5" s="42" t="s">
        <v>
116</v>
      </c>
    </row>
    <row r="6" spans="1:146" s="52" customFormat="1" x14ac:dyDescent="0.2">
      <c r="A6" s="28" t="s">
        <v>
117</v>
      </c>
      <c r="B6" s="43">
        <f>
B8</f>
        <v>
2021</v>
      </c>
      <c r="C6" s="43">
        <f t="shared" ref="C6:X6" si="2">
C8</f>
        <v>
133825</v>
      </c>
      <c r="D6" s="43">
        <f t="shared" si="2"/>
        <v>
47</v>
      </c>
      <c r="E6" s="43">
        <f t="shared" si="2"/>
        <v>
11</v>
      </c>
      <c r="F6" s="43">
        <f t="shared" si="2"/>
        <v>
1</v>
      </c>
      <c r="G6" s="43">
        <f t="shared" si="2"/>
        <v>
1</v>
      </c>
      <c r="H6" s="43" t="str">
        <f>
SUBSTITUTE(H8,"　","")</f>
        <v>
東京都御蔵島村</v>
      </c>
      <c r="I6" s="43" t="str">
        <f t="shared" si="2"/>
        <v>
御蔵荘</v>
      </c>
      <c r="J6" s="43" t="str">
        <f t="shared" si="2"/>
        <v>
法非適用</v>
      </c>
      <c r="K6" s="43" t="str">
        <f t="shared" si="2"/>
        <v>
観光施設事業</v>
      </c>
      <c r="L6" s="43" t="str">
        <f t="shared" si="2"/>
        <v>
休養宿泊施設</v>
      </c>
      <c r="M6" s="43" t="str">
        <f t="shared" si="2"/>
        <v>
Ａ１Ｂ２</v>
      </c>
      <c r="N6" s="43" t="str">
        <f t="shared" si="2"/>
        <v>
非設置</v>
      </c>
      <c r="O6" s="44" t="str">
        <f t="shared" si="2"/>
        <v>
該当数値なし</v>
      </c>
      <c r="P6" s="44" t="str">
        <f t="shared" si="2"/>
        <v>
該当数値なし</v>
      </c>
      <c r="Q6" s="45">
        <f t="shared" si="2"/>
        <v>
889</v>
      </c>
      <c r="R6" s="46">
        <f t="shared" si="2"/>
        <v>
31</v>
      </c>
      <c r="S6" s="47">
        <f t="shared" si="2"/>
        <v>
16056</v>
      </c>
      <c r="T6" s="48" t="str">
        <f t="shared" si="2"/>
        <v>
無</v>
      </c>
      <c r="U6" s="44">
        <f t="shared" si="2"/>
        <v>
0</v>
      </c>
      <c r="V6" s="48" t="str">
        <f t="shared" si="2"/>
        <v>
無</v>
      </c>
      <c r="W6" s="49">
        <f t="shared" si="2"/>
        <v>
100</v>
      </c>
      <c r="X6" s="48" t="str">
        <f t="shared" si="2"/>
        <v>
有</v>
      </c>
      <c r="Y6" s="50">
        <f>
IF(Y8="-",NA(),Y8)</f>
        <v>
89.5</v>
      </c>
      <c r="Z6" s="50">
        <f t="shared" ref="Z6:AH6" si="3">
IF(Z8="-",NA(),Z8)</f>
        <v>
78.8</v>
      </c>
      <c r="AA6" s="50">
        <f t="shared" si="3"/>
        <v>
97.4</v>
      </c>
      <c r="AB6" s="50">
        <f t="shared" si="3"/>
        <v>
85.8</v>
      </c>
      <c r="AC6" s="50">
        <f t="shared" si="3"/>
        <v>
96</v>
      </c>
      <c r="AD6" s="50">
        <f t="shared" si="3"/>
        <v>
94.4</v>
      </c>
      <c r="AE6" s="50">
        <f t="shared" si="3"/>
        <v>
96.2</v>
      </c>
      <c r="AF6" s="50">
        <f t="shared" si="3"/>
        <v>
92.2</v>
      </c>
      <c r="AG6" s="50">
        <f t="shared" si="3"/>
        <v>
96.8</v>
      </c>
      <c r="AH6" s="50">
        <f t="shared" si="3"/>
        <v>
94</v>
      </c>
      <c r="AI6" s="50" t="str">
        <f>
IF(AI8="-","【-】","【"&amp;SUBSTITUTE(TEXT(AI8,"#,##0.0"),"-","△")&amp;"】")</f>
        <v>
【90.6】</v>
      </c>
      <c r="AJ6" s="50">
        <f>
IF(AJ8="-",NA(),AJ8)</f>
        <v>
0.3</v>
      </c>
      <c r="AK6" s="50">
        <f t="shared" ref="AK6:AS6" si="4">
IF(AK8="-",NA(),AK8)</f>
        <v>
0.2</v>
      </c>
      <c r="AL6" s="50">
        <f t="shared" si="4"/>
        <v>
20.7</v>
      </c>
      <c r="AM6" s="50">
        <f t="shared" si="4"/>
        <v>
0.1</v>
      </c>
      <c r="AN6" s="50">
        <f t="shared" si="4"/>
        <v>
0</v>
      </c>
      <c r="AO6" s="50">
        <f t="shared" si="4"/>
        <v>
17.7</v>
      </c>
      <c r="AP6" s="50">
        <f t="shared" si="4"/>
        <v>
26.5</v>
      </c>
      <c r="AQ6" s="50">
        <f t="shared" si="4"/>
        <v>
19.5</v>
      </c>
      <c r="AR6" s="50">
        <f t="shared" si="4"/>
        <v>
47.8</v>
      </c>
      <c r="AS6" s="50">
        <f t="shared" si="4"/>
        <v>
27.2</v>
      </c>
      <c r="AT6" s="50" t="str">
        <f>
IF(AT8="-","【-】","【"&amp;SUBSTITUTE(TEXT(AT8,"#,##0.0"),"-","△")&amp;"】")</f>
        <v>
【30.4】</v>
      </c>
      <c r="AU6" s="45">
        <f>
IF(AU8="-",NA(),AU8)</f>
        <v>
39</v>
      </c>
      <c r="AV6" s="45">
        <f t="shared" ref="AV6:BD6" si="5">
IF(AV8="-",NA(),AV8)</f>
        <v>
29</v>
      </c>
      <c r="AW6" s="45">
        <f t="shared" si="5"/>
        <v>
18</v>
      </c>
      <c r="AX6" s="45">
        <f t="shared" si="5"/>
        <v>
12</v>
      </c>
      <c r="AY6" s="45">
        <f t="shared" si="5"/>
        <v>
0</v>
      </c>
      <c r="AZ6" s="45">
        <f t="shared" si="5"/>
        <v>
2646</v>
      </c>
      <c r="BA6" s="45">
        <f t="shared" si="5"/>
        <v>
3770</v>
      </c>
      <c r="BB6" s="45">
        <f t="shared" si="5"/>
        <v>
3122</v>
      </c>
      <c r="BC6" s="45">
        <f t="shared" si="5"/>
        <v>
63431</v>
      </c>
      <c r="BD6" s="45">
        <f t="shared" si="5"/>
        <v>
541785</v>
      </c>
      <c r="BE6" s="45" t="str">
        <f>
IF(BE8="-","【-】","【"&amp;SUBSTITUTE(TEXT(BE8,"#,##0"),"-","△")&amp;"】")</f>
        <v>
【208,749】</v>
      </c>
      <c r="BF6" s="50">
        <f>
IF(BF8="-",NA(),BF8)</f>
        <v>
22.3</v>
      </c>
      <c r="BG6" s="50">
        <f t="shared" ref="BG6:BO6" si="6">
IF(BG8="-",NA(),BG8)</f>
        <v>
22.8</v>
      </c>
      <c r="BH6" s="50">
        <f t="shared" si="6"/>
        <v>
24.2</v>
      </c>
      <c r="BI6" s="50">
        <f t="shared" si="6"/>
        <v>
18.399999999999999</v>
      </c>
      <c r="BJ6" s="50">
        <f t="shared" si="6"/>
        <v>
19.3</v>
      </c>
      <c r="BK6" s="50">
        <f t="shared" si="6"/>
        <v>
23.8</v>
      </c>
      <c r="BL6" s="50">
        <f t="shared" si="6"/>
        <v>
22.7</v>
      </c>
      <c r="BM6" s="50">
        <f t="shared" si="6"/>
        <v>
19.100000000000001</v>
      </c>
      <c r="BN6" s="50">
        <f t="shared" si="6"/>
        <v>
5.0999999999999996</v>
      </c>
      <c r="BO6" s="50">
        <f t="shared" si="6"/>
        <v>
14.6</v>
      </c>
      <c r="BP6" s="50" t="str">
        <f>
IF(BP8="-","【-】","【"&amp;SUBSTITUTE(TEXT(BP8,"#,##0.0"),"-","△")&amp;"】")</f>
        <v>
【12.2】</v>
      </c>
      <c r="BQ6" s="50">
        <f>
IF(BQ8="-",NA(),BQ8)</f>
        <v>
0</v>
      </c>
      <c r="BR6" s="50">
        <f t="shared" ref="BR6:BZ6" si="7">
IF(BR8="-",NA(),BR8)</f>
        <v>
0</v>
      </c>
      <c r="BS6" s="50">
        <f t="shared" si="7"/>
        <v>
0</v>
      </c>
      <c r="BT6" s="50">
        <f t="shared" si="7"/>
        <v>
0</v>
      </c>
      <c r="BU6" s="50">
        <f t="shared" si="7"/>
        <v>
0</v>
      </c>
      <c r="BV6" s="50">
        <f t="shared" si="7"/>
        <v>
37.9</v>
      </c>
      <c r="BW6" s="50">
        <f t="shared" si="7"/>
        <v>
37.200000000000003</v>
      </c>
      <c r="BX6" s="50">
        <f t="shared" si="7"/>
        <v>
40.299999999999997</v>
      </c>
      <c r="BY6" s="50">
        <f t="shared" si="7"/>
        <v>
100.4</v>
      </c>
      <c r="BZ6" s="50">
        <f t="shared" si="7"/>
        <v>
273.39999999999998</v>
      </c>
      <c r="CA6" s="50" t="str">
        <f>
IF(CA8="-","【-】","【"&amp;SUBSTITUTE(TEXT(CA8,"#,##0.0"),"-","△")&amp;"】")</f>
        <v>
【120.7】</v>
      </c>
      <c r="CB6" s="50">
        <f>
IF(CB8="-",NA(),CB8)</f>
        <v>
-6.2</v>
      </c>
      <c r="CC6" s="50">
        <f t="shared" ref="CC6:CK6" si="8">
IF(CC8="-",NA(),CC8)</f>
        <v>
-22.9</v>
      </c>
      <c r="CD6" s="50">
        <f t="shared" si="8"/>
        <v>
2.2999999999999998</v>
      </c>
      <c r="CE6" s="50">
        <f t="shared" si="8"/>
        <v>
-10.6</v>
      </c>
      <c r="CF6" s="50">
        <f t="shared" si="8"/>
        <v>
-8.3000000000000007</v>
      </c>
      <c r="CG6" s="50">
        <f t="shared" si="8"/>
        <v>
-37.299999999999997</v>
      </c>
      <c r="CH6" s="50">
        <f t="shared" si="8"/>
        <v>
-53.9</v>
      </c>
      <c r="CI6" s="50">
        <f t="shared" si="8"/>
        <v>
-19.8</v>
      </c>
      <c r="CJ6" s="50">
        <f t="shared" si="8"/>
        <v>
-152.6</v>
      </c>
      <c r="CK6" s="50">
        <f t="shared" si="8"/>
        <v>
-62.5</v>
      </c>
      <c r="CL6" s="50" t="str">
        <f>
IF(CL8="-","【-】","【"&amp;SUBSTITUTE(TEXT(CL8,"#,##0.0"),"-","△")&amp;"】")</f>
        <v>
【△43.7】</v>
      </c>
      <c r="CM6" s="45">
        <f>
IF(CM8="-",NA(),CM8)</f>
        <v>
-702</v>
      </c>
      <c r="CN6" s="45">
        <f t="shared" ref="CN6:CV6" si="9">
IF(CN8="-",NA(),CN8)</f>
        <v>
-5548</v>
      </c>
      <c r="CO6" s="45">
        <f t="shared" si="9"/>
        <v>
2745</v>
      </c>
      <c r="CP6" s="45">
        <f t="shared" si="9"/>
        <v>
-1527</v>
      </c>
      <c r="CQ6" s="45">
        <f t="shared" si="9"/>
        <v>
-1212</v>
      </c>
      <c r="CR6" s="45">
        <f t="shared" si="9"/>
        <v>
-11401</v>
      </c>
      <c r="CS6" s="45">
        <f t="shared" si="9"/>
        <v>
-10800</v>
      </c>
      <c r="CT6" s="45">
        <f t="shared" si="9"/>
        <v>
-18007</v>
      </c>
      <c r="CU6" s="45">
        <f t="shared" si="9"/>
        <v>
583147</v>
      </c>
      <c r="CV6" s="45">
        <f t="shared" si="9"/>
        <v>
-24727</v>
      </c>
      <c r="CW6" s="45" t="str">
        <f>
IF(CW8="-","【-】","【"&amp;SUBSTITUTE(TEXT(CW8,"#,##0"),"-","△")&amp;"】")</f>
        <v>
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
118</v>
      </c>
      <c r="DI6" s="46">
        <f t="shared" ref="DI6:DJ6" si="10">
DI8</f>
        <v>
276217</v>
      </c>
      <c r="DJ6" s="46">
        <f t="shared" si="10"/>
        <v>
34000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
118</v>
      </c>
      <c r="DV6" s="50">
        <f>
IF(DV8="-",NA(),DV8)</f>
        <v>
30.4</v>
      </c>
      <c r="DW6" s="50">
        <f t="shared" ref="DW6:EE6" si="11">
IF(DW8="-",NA(),DW8)</f>
        <v>
20.399999999999999</v>
      </c>
      <c r="DX6" s="50">
        <f t="shared" si="11"/>
        <v>
9.6</v>
      </c>
      <c r="DY6" s="50">
        <f t="shared" si="11"/>
        <v>
0</v>
      </c>
      <c r="DZ6" s="50">
        <f t="shared" si="11"/>
        <v>
0</v>
      </c>
      <c r="EA6" s="50">
        <f t="shared" si="11"/>
        <v>
511.3</v>
      </c>
      <c r="EB6" s="50">
        <f t="shared" si="11"/>
        <v>
536.70000000000005</v>
      </c>
      <c r="EC6" s="50">
        <f t="shared" si="11"/>
        <v>
43.6</v>
      </c>
      <c r="ED6" s="50">
        <f t="shared" si="11"/>
        <v>
330.8</v>
      </c>
      <c r="EE6" s="50">
        <f t="shared" si="11"/>
        <v>
11.2</v>
      </c>
      <c r="EF6" s="50" t="str">
        <f>
IF(EF8="-","【-】","【"&amp;SUBSTITUTE(TEXT(EF8,"#,##0.0"),"-","△")&amp;"】")</f>
        <v>
【38.7】</v>
      </c>
      <c r="EG6" s="51">
        <f>
IF(EG8="-",NA(),EG8)</f>
        <v>
1E-4</v>
      </c>
      <c r="EH6" s="51">
        <f t="shared" ref="EH6:EP6" si="12">
IF(EH8="-",NA(),EH8)</f>
        <v>
0</v>
      </c>
      <c r="EI6" s="51">
        <f t="shared" si="12"/>
        <v>
0</v>
      </c>
      <c r="EJ6" s="51">
        <f t="shared" si="12"/>
        <v>
1E-4</v>
      </c>
      <c r="EK6" s="51">
        <f t="shared" si="12"/>
        <v>
1E-4</v>
      </c>
      <c r="EL6" s="51">
        <f t="shared" si="12"/>
        <v>
1E-4</v>
      </c>
      <c r="EM6" s="51">
        <f t="shared" si="12"/>
        <v>
2.0000000000000001E-4</v>
      </c>
      <c r="EN6" s="51">
        <f t="shared" si="12"/>
        <v>
1E-4</v>
      </c>
      <c r="EO6" s="51">
        <f t="shared" si="12"/>
        <v>
0</v>
      </c>
      <c r="EP6" s="51">
        <f t="shared" si="12"/>
        <v>
0</v>
      </c>
    </row>
    <row r="7" spans="1:146" s="52" customFormat="1" x14ac:dyDescent="0.2">
      <c r="A7" s="28" t="s">
        <v>
119</v>
      </c>
      <c r="B7" s="43">
        <f t="shared" ref="B7:X7" si="13">
B8</f>
        <v>
2021</v>
      </c>
      <c r="C7" s="43">
        <f t="shared" si="13"/>
        <v>
133825</v>
      </c>
      <c r="D7" s="43">
        <f t="shared" si="13"/>
        <v>
47</v>
      </c>
      <c r="E7" s="43">
        <f t="shared" si="13"/>
        <v>
11</v>
      </c>
      <c r="F7" s="43">
        <f t="shared" si="13"/>
        <v>
1</v>
      </c>
      <c r="G7" s="43">
        <f t="shared" si="13"/>
        <v>
1</v>
      </c>
      <c r="H7" s="43" t="str">
        <f t="shared" si="13"/>
        <v>
東京都　御蔵島村</v>
      </c>
      <c r="I7" s="43" t="str">
        <f t="shared" si="13"/>
        <v>
御蔵荘</v>
      </c>
      <c r="J7" s="43" t="str">
        <f t="shared" si="13"/>
        <v>
法非適用</v>
      </c>
      <c r="K7" s="43" t="str">
        <f t="shared" si="13"/>
        <v>
観光施設事業</v>
      </c>
      <c r="L7" s="43" t="str">
        <f t="shared" si="13"/>
        <v>
休養宿泊施設</v>
      </c>
      <c r="M7" s="43" t="str">
        <f t="shared" si="13"/>
        <v>
Ａ１Ｂ２</v>
      </c>
      <c r="N7" s="43" t="str">
        <f t="shared" si="13"/>
        <v>
非設置</v>
      </c>
      <c r="O7" s="44" t="str">
        <f t="shared" si="13"/>
        <v>
該当数値なし</v>
      </c>
      <c r="P7" s="44" t="str">
        <f t="shared" si="13"/>
        <v>
該当数値なし</v>
      </c>
      <c r="Q7" s="45">
        <f t="shared" si="13"/>
        <v>
889</v>
      </c>
      <c r="R7" s="46">
        <f t="shared" si="13"/>
        <v>
31</v>
      </c>
      <c r="S7" s="47">
        <f t="shared" si="13"/>
        <v>
16056</v>
      </c>
      <c r="T7" s="48" t="str">
        <f t="shared" si="13"/>
        <v>
無</v>
      </c>
      <c r="U7" s="44">
        <f t="shared" si="13"/>
        <v>
0</v>
      </c>
      <c r="V7" s="48" t="str">
        <f t="shared" si="13"/>
        <v>
無</v>
      </c>
      <c r="W7" s="49">
        <f t="shared" si="13"/>
        <v>
100</v>
      </c>
      <c r="X7" s="48" t="str">
        <f t="shared" si="13"/>
        <v>
有</v>
      </c>
      <c r="Y7" s="50">
        <f>
Y8</f>
        <v>
89.5</v>
      </c>
      <c r="Z7" s="50">
        <f t="shared" ref="Z7:AH7" si="14">
Z8</f>
        <v>
78.8</v>
      </c>
      <c r="AA7" s="50">
        <f t="shared" si="14"/>
        <v>
97.4</v>
      </c>
      <c r="AB7" s="50">
        <f t="shared" si="14"/>
        <v>
85.8</v>
      </c>
      <c r="AC7" s="50">
        <f t="shared" si="14"/>
        <v>
96</v>
      </c>
      <c r="AD7" s="50">
        <f t="shared" si="14"/>
        <v>
94.4</v>
      </c>
      <c r="AE7" s="50">
        <f t="shared" si="14"/>
        <v>
96.2</v>
      </c>
      <c r="AF7" s="50">
        <f t="shared" si="14"/>
        <v>
92.2</v>
      </c>
      <c r="AG7" s="50">
        <f t="shared" si="14"/>
        <v>
96.8</v>
      </c>
      <c r="AH7" s="50">
        <f t="shared" si="14"/>
        <v>
94</v>
      </c>
      <c r="AI7" s="50"/>
      <c r="AJ7" s="50">
        <f>
AJ8</f>
        <v>
0.3</v>
      </c>
      <c r="AK7" s="50">
        <f t="shared" ref="AK7:AS7" si="15">
AK8</f>
        <v>
0.2</v>
      </c>
      <c r="AL7" s="50">
        <f t="shared" si="15"/>
        <v>
20.7</v>
      </c>
      <c r="AM7" s="50">
        <f t="shared" si="15"/>
        <v>
0.1</v>
      </c>
      <c r="AN7" s="50">
        <f t="shared" si="15"/>
        <v>
0</v>
      </c>
      <c r="AO7" s="50">
        <f t="shared" si="15"/>
        <v>
17.7</v>
      </c>
      <c r="AP7" s="50">
        <f t="shared" si="15"/>
        <v>
26.5</v>
      </c>
      <c r="AQ7" s="50">
        <f t="shared" si="15"/>
        <v>
19.5</v>
      </c>
      <c r="AR7" s="50">
        <f t="shared" si="15"/>
        <v>
47.8</v>
      </c>
      <c r="AS7" s="50">
        <f t="shared" si="15"/>
        <v>
27.2</v>
      </c>
      <c r="AT7" s="50"/>
      <c r="AU7" s="45">
        <f>
AU8</f>
        <v>
39</v>
      </c>
      <c r="AV7" s="45">
        <f t="shared" ref="AV7:BD7" si="16">
AV8</f>
        <v>
29</v>
      </c>
      <c r="AW7" s="45">
        <f t="shared" si="16"/>
        <v>
18</v>
      </c>
      <c r="AX7" s="45">
        <f t="shared" si="16"/>
        <v>
12</v>
      </c>
      <c r="AY7" s="45">
        <f t="shared" si="16"/>
        <v>
0</v>
      </c>
      <c r="AZ7" s="45">
        <f t="shared" si="16"/>
        <v>
2646</v>
      </c>
      <c r="BA7" s="45">
        <f t="shared" si="16"/>
        <v>
3770</v>
      </c>
      <c r="BB7" s="45">
        <f t="shared" si="16"/>
        <v>
3122</v>
      </c>
      <c r="BC7" s="45">
        <f t="shared" si="16"/>
        <v>
63431</v>
      </c>
      <c r="BD7" s="45">
        <f t="shared" si="16"/>
        <v>
541785</v>
      </c>
      <c r="BE7" s="45"/>
      <c r="BF7" s="50">
        <f>
BF8</f>
        <v>
22.3</v>
      </c>
      <c r="BG7" s="50">
        <f t="shared" ref="BG7:BO7" si="17">
BG8</f>
        <v>
22.8</v>
      </c>
      <c r="BH7" s="50">
        <f t="shared" si="17"/>
        <v>
24.2</v>
      </c>
      <c r="BI7" s="50">
        <f t="shared" si="17"/>
        <v>
18.399999999999999</v>
      </c>
      <c r="BJ7" s="50">
        <f t="shared" si="17"/>
        <v>
19.3</v>
      </c>
      <c r="BK7" s="50">
        <f t="shared" si="17"/>
        <v>
23.8</v>
      </c>
      <c r="BL7" s="50">
        <f t="shared" si="17"/>
        <v>
22.7</v>
      </c>
      <c r="BM7" s="50">
        <f t="shared" si="17"/>
        <v>
19.100000000000001</v>
      </c>
      <c r="BN7" s="50">
        <f t="shared" si="17"/>
        <v>
5.0999999999999996</v>
      </c>
      <c r="BO7" s="50">
        <f t="shared" si="17"/>
        <v>
14.6</v>
      </c>
      <c r="BP7" s="50"/>
      <c r="BQ7" s="50">
        <f>
BQ8</f>
        <v>
0</v>
      </c>
      <c r="BR7" s="50">
        <f t="shared" ref="BR7:BZ7" si="18">
BR8</f>
        <v>
0</v>
      </c>
      <c r="BS7" s="50">
        <f t="shared" si="18"/>
        <v>
0</v>
      </c>
      <c r="BT7" s="50">
        <f t="shared" si="18"/>
        <v>
0</v>
      </c>
      <c r="BU7" s="50">
        <f t="shared" si="18"/>
        <v>
0</v>
      </c>
      <c r="BV7" s="50">
        <f t="shared" si="18"/>
        <v>
37.9</v>
      </c>
      <c r="BW7" s="50">
        <f t="shared" si="18"/>
        <v>
37.200000000000003</v>
      </c>
      <c r="BX7" s="50">
        <f t="shared" si="18"/>
        <v>
40.299999999999997</v>
      </c>
      <c r="BY7" s="50">
        <f t="shared" si="18"/>
        <v>
100.4</v>
      </c>
      <c r="BZ7" s="50">
        <f t="shared" si="18"/>
        <v>
273.39999999999998</v>
      </c>
      <c r="CA7" s="50"/>
      <c r="CB7" s="50">
        <f>
CB8</f>
        <v>
-6.2</v>
      </c>
      <c r="CC7" s="50">
        <f t="shared" ref="CC7:CK7" si="19">
CC8</f>
        <v>
-22.9</v>
      </c>
      <c r="CD7" s="50">
        <f t="shared" si="19"/>
        <v>
2.2999999999999998</v>
      </c>
      <c r="CE7" s="50">
        <f t="shared" si="19"/>
        <v>
-10.6</v>
      </c>
      <c r="CF7" s="50">
        <f t="shared" si="19"/>
        <v>
-8.3000000000000007</v>
      </c>
      <c r="CG7" s="50">
        <f t="shared" si="19"/>
        <v>
-37.299999999999997</v>
      </c>
      <c r="CH7" s="50">
        <f t="shared" si="19"/>
        <v>
-53.9</v>
      </c>
      <c r="CI7" s="50">
        <f t="shared" si="19"/>
        <v>
-19.8</v>
      </c>
      <c r="CJ7" s="50">
        <f t="shared" si="19"/>
        <v>
-152.6</v>
      </c>
      <c r="CK7" s="50">
        <f t="shared" si="19"/>
        <v>
-62.5</v>
      </c>
      <c r="CL7" s="50"/>
      <c r="CM7" s="45">
        <f>
CM8</f>
        <v>
-702</v>
      </c>
      <c r="CN7" s="45">
        <f t="shared" ref="CN7:CV7" si="20">
CN8</f>
        <v>
-5548</v>
      </c>
      <c r="CO7" s="45">
        <f t="shared" si="20"/>
        <v>
2745</v>
      </c>
      <c r="CP7" s="45">
        <f t="shared" si="20"/>
        <v>
-1527</v>
      </c>
      <c r="CQ7" s="45">
        <f t="shared" si="20"/>
        <v>
-1212</v>
      </c>
      <c r="CR7" s="45">
        <f t="shared" si="20"/>
        <v>
-11401</v>
      </c>
      <c r="CS7" s="45">
        <f t="shared" si="20"/>
        <v>
-10800</v>
      </c>
      <c r="CT7" s="45">
        <f t="shared" si="20"/>
        <v>
-18007</v>
      </c>
      <c r="CU7" s="45">
        <f t="shared" si="20"/>
        <v>
583147</v>
      </c>
      <c r="CV7" s="45">
        <f t="shared" si="20"/>
        <v>
-24727</v>
      </c>
      <c r="CW7" s="45"/>
      <c r="CX7" s="50" t="s">
        <v>
120</v>
      </c>
      <c r="CY7" s="50" t="s">
        <v>
120</v>
      </c>
      <c r="CZ7" s="50" t="s">
        <v>
120</v>
      </c>
      <c r="DA7" s="50" t="s">
        <v>
120</v>
      </c>
      <c r="DB7" s="50" t="s">
        <v>
120</v>
      </c>
      <c r="DC7" s="50" t="s">
        <v>
120</v>
      </c>
      <c r="DD7" s="50" t="s">
        <v>
120</v>
      </c>
      <c r="DE7" s="50" t="s">
        <v>
120</v>
      </c>
      <c r="DF7" s="50" t="s">
        <v>
120</v>
      </c>
      <c r="DG7" s="50" t="s">
        <v>
118</v>
      </c>
      <c r="DH7" s="50"/>
      <c r="DI7" s="46">
        <f>
DI8</f>
        <v>
276217</v>
      </c>
      <c r="DJ7" s="46">
        <f>
DJ8</f>
        <v>
34000</v>
      </c>
      <c r="DK7" s="50" t="s">
        <v>
120</v>
      </c>
      <c r="DL7" s="50" t="s">
        <v>
120</v>
      </c>
      <c r="DM7" s="50" t="s">
        <v>
120</v>
      </c>
      <c r="DN7" s="50" t="s">
        <v>
120</v>
      </c>
      <c r="DO7" s="50" t="s">
        <v>
120</v>
      </c>
      <c r="DP7" s="50" t="s">
        <v>
120</v>
      </c>
      <c r="DQ7" s="50" t="s">
        <v>
120</v>
      </c>
      <c r="DR7" s="50" t="s">
        <v>
120</v>
      </c>
      <c r="DS7" s="50" t="s">
        <v>
120</v>
      </c>
      <c r="DT7" s="50" t="s">
        <v>
118</v>
      </c>
      <c r="DU7" s="50"/>
      <c r="DV7" s="50">
        <f>
DV8</f>
        <v>
30.4</v>
      </c>
      <c r="DW7" s="50">
        <f t="shared" ref="DW7:EE7" si="21">
DW8</f>
        <v>
20.399999999999999</v>
      </c>
      <c r="DX7" s="50">
        <f t="shared" si="21"/>
        <v>
9.6</v>
      </c>
      <c r="DY7" s="50">
        <f t="shared" si="21"/>
        <v>
0</v>
      </c>
      <c r="DZ7" s="50">
        <f t="shared" si="21"/>
        <v>
0</v>
      </c>
      <c r="EA7" s="50">
        <f t="shared" si="21"/>
        <v>
511.3</v>
      </c>
      <c r="EB7" s="50">
        <f t="shared" si="21"/>
        <v>
536.70000000000005</v>
      </c>
      <c r="EC7" s="50">
        <f t="shared" si="21"/>
        <v>
43.6</v>
      </c>
      <c r="ED7" s="50">
        <f t="shared" si="21"/>
        <v>
330.8</v>
      </c>
      <c r="EE7" s="50">
        <f t="shared" si="21"/>
        <v>
11.2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2">
      <c r="A8" s="28"/>
      <c r="B8" s="53">
        <v>
2021</v>
      </c>
      <c r="C8" s="53">
        <v>
133825</v>
      </c>
      <c r="D8" s="53">
        <v>
47</v>
      </c>
      <c r="E8" s="53">
        <v>
11</v>
      </c>
      <c r="F8" s="53">
        <v>
1</v>
      </c>
      <c r="G8" s="53">
        <v>
1</v>
      </c>
      <c r="H8" s="53" t="s">
        <v>
121</v>
      </c>
      <c r="I8" s="53" t="s">
        <v>
122</v>
      </c>
      <c r="J8" s="53" t="s">
        <v>
123</v>
      </c>
      <c r="K8" s="53" t="s">
        <v>
124</v>
      </c>
      <c r="L8" s="53" t="s">
        <v>
125</v>
      </c>
      <c r="M8" s="53" t="s">
        <v>
126</v>
      </c>
      <c r="N8" s="53" t="s">
        <v>
127</v>
      </c>
      <c r="O8" s="54" t="s">
        <v>
128</v>
      </c>
      <c r="P8" s="54" t="s">
        <v>
128</v>
      </c>
      <c r="Q8" s="55">
        <v>
889</v>
      </c>
      <c r="R8" s="55">
        <v>
31</v>
      </c>
      <c r="S8" s="56">
        <v>
16056</v>
      </c>
      <c r="T8" s="57" t="s">
        <v>
129</v>
      </c>
      <c r="U8" s="54">
        <v>
0</v>
      </c>
      <c r="V8" s="57" t="s">
        <v>
129</v>
      </c>
      <c r="W8" s="58">
        <v>
100</v>
      </c>
      <c r="X8" s="57" t="s">
        <v>
130</v>
      </c>
      <c r="Y8" s="59">
        <v>
89.5</v>
      </c>
      <c r="Z8" s="59">
        <v>
78.8</v>
      </c>
      <c r="AA8" s="59">
        <v>
97.4</v>
      </c>
      <c r="AB8" s="59">
        <v>
85.8</v>
      </c>
      <c r="AC8" s="59">
        <v>
96</v>
      </c>
      <c r="AD8" s="59">
        <v>
94.4</v>
      </c>
      <c r="AE8" s="59">
        <v>
96.2</v>
      </c>
      <c r="AF8" s="59">
        <v>
92.2</v>
      </c>
      <c r="AG8" s="59">
        <v>
96.8</v>
      </c>
      <c r="AH8" s="59">
        <v>
94</v>
      </c>
      <c r="AI8" s="59">
        <v>
90.6</v>
      </c>
      <c r="AJ8" s="59">
        <v>
0.3</v>
      </c>
      <c r="AK8" s="59">
        <v>
0.2</v>
      </c>
      <c r="AL8" s="59">
        <v>
20.7</v>
      </c>
      <c r="AM8" s="59">
        <v>
0.1</v>
      </c>
      <c r="AN8" s="59">
        <v>
0</v>
      </c>
      <c r="AO8" s="59">
        <v>
17.7</v>
      </c>
      <c r="AP8" s="59">
        <v>
26.5</v>
      </c>
      <c r="AQ8" s="59">
        <v>
19.5</v>
      </c>
      <c r="AR8" s="59">
        <v>
47.8</v>
      </c>
      <c r="AS8" s="59">
        <v>
27.2</v>
      </c>
      <c r="AT8" s="59">
        <v>
30.4</v>
      </c>
      <c r="AU8" s="60">
        <v>
39</v>
      </c>
      <c r="AV8" s="60">
        <v>
29</v>
      </c>
      <c r="AW8" s="60">
        <v>
18</v>
      </c>
      <c r="AX8" s="60">
        <v>
12</v>
      </c>
      <c r="AY8" s="60">
        <v>
0</v>
      </c>
      <c r="AZ8" s="60">
        <v>
2646</v>
      </c>
      <c r="BA8" s="60">
        <v>
3770</v>
      </c>
      <c r="BB8" s="60">
        <v>
3122</v>
      </c>
      <c r="BC8" s="60">
        <v>
63431</v>
      </c>
      <c r="BD8" s="60">
        <v>
541785</v>
      </c>
      <c r="BE8" s="60">
        <v>
208749</v>
      </c>
      <c r="BF8" s="59">
        <v>
22.3</v>
      </c>
      <c r="BG8" s="59">
        <v>
22.8</v>
      </c>
      <c r="BH8" s="59">
        <v>
24.2</v>
      </c>
      <c r="BI8" s="59">
        <v>
18.399999999999999</v>
      </c>
      <c r="BJ8" s="59">
        <v>
19.3</v>
      </c>
      <c r="BK8" s="59">
        <v>
23.8</v>
      </c>
      <c r="BL8" s="59">
        <v>
22.7</v>
      </c>
      <c r="BM8" s="59">
        <v>
19.100000000000001</v>
      </c>
      <c r="BN8" s="59">
        <v>
5.0999999999999996</v>
      </c>
      <c r="BO8" s="59">
        <v>
14.6</v>
      </c>
      <c r="BP8" s="59">
        <v>
12.2</v>
      </c>
      <c r="BQ8" s="59">
        <v>
0</v>
      </c>
      <c r="BR8" s="59">
        <v>
0</v>
      </c>
      <c r="BS8" s="59">
        <v>
0</v>
      </c>
      <c r="BT8" s="59">
        <v>
0</v>
      </c>
      <c r="BU8" s="59">
        <v>
0</v>
      </c>
      <c r="BV8" s="59">
        <v>
37.9</v>
      </c>
      <c r="BW8" s="59">
        <v>
37.200000000000003</v>
      </c>
      <c r="BX8" s="59">
        <v>
40.299999999999997</v>
      </c>
      <c r="BY8" s="59">
        <v>
100.4</v>
      </c>
      <c r="BZ8" s="59">
        <v>
273.39999999999998</v>
      </c>
      <c r="CA8" s="59">
        <v>
120.7</v>
      </c>
      <c r="CB8" s="59">
        <v>
-6.2</v>
      </c>
      <c r="CC8" s="59">
        <v>
-22.9</v>
      </c>
      <c r="CD8" s="59">
        <v>
2.2999999999999998</v>
      </c>
      <c r="CE8" s="61">
        <v>
-10.6</v>
      </c>
      <c r="CF8" s="61">
        <v>
-8.3000000000000007</v>
      </c>
      <c r="CG8" s="59">
        <v>
-37.299999999999997</v>
      </c>
      <c r="CH8" s="59">
        <v>
-53.9</v>
      </c>
      <c r="CI8" s="59">
        <v>
-19.8</v>
      </c>
      <c r="CJ8" s="59">
        <v>
-152.6</v>
      </c>
      <c r="CK8" s="59">
        <v>
-62.5</v>
      </c>
      <c r="CL8" s="59">
        <v>
-43.7</v>
      </c>
      <c r="CM8" s="60">
        <v>
-702</v>
      </c>
      <c r="CN8" s="60">
        <v>
-5548</v>
      </c>
      <c r="CO8" s="60">
        <v>
2745</v>
      </c>
      <c r="CP8" s="60">
        <v>
-1527</v>
      </c>
      <c r="CQ8" s="60">
        <v>
-1212</v>
      </c>
      <c r="CR8" s="60">
        <v>
-11401</v>
      </c>
      <c r="CS8" s="60">
        <v>
-10800</v>
      </c>
      <c r="CT8" s="60">
        <v>
-18007</v>
      </c>
      <c r="CU8" s="60">
        <v>
583147</v>
      </c>
      <c r="CV8" s="60">
        <v>
-24727</v>
      </c>
      <c r="CW8" s="60">
        <v>
-24115</v>
      </c>
      <c r="CX8" s="59" t="s">
        <v>
131</v>
      </c>
      <c r="CY8" s="59" t="s">
        <v>
131</v>
      </c>
      <c r="CZ8" s="59" t="s">
        <v>
131</v>
      </c>
      <c r="DA8" s="59" t="s">
        <v>
131</v>
      </c>
      <c r="DB8" s="59" t="s">
        <v>
131</v>
      </c>
      <c r="DC8" s="59" t="s">
        <v>
131</v>
      </c>
      <c r="DD8" s="59" t="s">
        <v>
131</v>
      </c>
      <c r="DE8" s="59" t="s">
        <v>
131</v>
      </c>
      <c r="DF8" s="59" t="s">
        <v>
131</v>
      </c>
      <c r="DG8" s="59" t="s">
        <v>
131</v>
      </c>
      <c r="DH8" s="59" t="s">
        <v>
131</v>
      </c>
      <c r="DI8" s="55">
        <v>
276217</v>
      </c>
      <c r="DJ8" s="55">
        <v>
34000</v>
      </c>
      <c r="DK8" s="59" t="s">
        <v>
131</v>
      </c>
      <c r="DL8" s="59" t="s">
        <v>
131</v>
      </c>
      <c r="DM8" s="59" t="s">
        <v>
131</v>
      </c>
      <c r="DN8" s="59" t="s">
        <v>
131</v>
      </c>
      <c r="DO8" s="59" t="s">
        <v>
131</v>
      </c>
      <c r="DP8" s="59" t="s">
        <v>
131</v>
      </c>
      <c r="DQ8" s="59" t="s">
        <v>
131</v>
      </c>
      <c r="DR8" s="59" t="s">
        <v>
131</v>
      </c>
      <c r="DS8" s="59" t="s">
        <v>
131</v>
      </c>
      <c r="DT8" s="59" t="s">
        <v>
131</v>
      </c>
      <c r="DU8" s="59" t="s">
        <v>
131</v>
      </c>
      <c r="DV8" s="59">
        <v>
30.4</v>
      </c>
      <c r="DW8" s="59">
        <v>
20.399999999999999</v>
      </c>
      <c r="DX8" s="59">
        <v>
9.6</v>
      </c>
      <c r="DY8" s="59">
        <v>
0</v>
      </c>
      <c r="DZ8" s="59">
        <v>
0</v>
      </c>
      <c r="EA8" s="59">
        <v>
511.3</v>
      </c>
      <c r="EB8" s="59">
        <v>
536.70000000000005</v>
      </c>
      <c r="EC8" s="59">
        <v>
43.6</v>
      </c>
      <c r="ED8" s="59">
        <v>
330.8</v>
      </c>
      <c r="EE8" s="59">
        <v>
11.2</v>
      </c>
      <c r="EF8" s="59">
        <v>
38.700000000000003</v>
      </c>
      <c r="EG8" s="57">
        <v>
1E-4</v>
      </c>
      <c r="EH8" s="62">
        <v>
0</v>
      </c>
      <c r="EI8" s="62">
        <v>
0</v>
      </c>
      <c r="EJ8" s="62">
        <v>
1E-4</v>
      </c>
      <c r="EK8" s="62">
        <v>
1E-4</v>
      </c>
      <c r="EL8" s="62">
        <v>
1E-4</v>
      </c>
      <c r="EM8" s="62">
        <v>
2.0000000000000001E-4</v>
      </c>
      <c r="EN8" s="62">
        <v>
1E-4</v>
      </c>
      <c r="EO8" s="62">
        <v>
0</v>
      </c>
      <c r="EP8" s="62">
        <v>
0</v>
      </c>
    </row>
    <row r="9" spans="1:146" x14ac:dyDescent="0.2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2">
      <c r="A10" s="65"/>
      <c r="B10" s="65" t="s">
        <v>
132</v>
      </c>
      <c r="C10" s="65" t="s">
        <v>
133</v>
      </c>
      <c r="D10" s="65" t="s">
        <v>
134</v>
      </c>
      <c r="E10" s="65" t="s">
        <v>
135</v>
      </c>
      <c r="F10" s="65" t="s">
        <v>
136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2">
      <c r="A11" s="65" t="s">
        <v>
52</v>
      </c>
      <c r="B11" s="66" t="str">
        <f>
IF(VALUE($B$6)=0,"",IF(VALUE($B$6)&gt;2022,"R"&amp;TEXT(VALUE($B$6)-2022,"00"),"H"&amp;VALUE($B$6)-1992))</f>
        <v>
H29</v>
      </c>
      <c r="C11" s="66" t="str">
        <f>
IF(VALUE($B$6)=0,"",IF(VALUE($B$6)&gt;2021,"R"&amp;TEXT(VALUE($B$6)-2021,"00"),"H"&amp;VALUE($B$6)-1991))</f>
        <v>
H30</v>
      </c>
      <c r="D11" s="66" t="str">
        <f>
IF(VALUE($B$6)=0,"",IF(VALUE($B$6)&gt;2020,"R"&amp;TEXT(VALUE($B$6)-2020,"00"),"H"&amp;VALUE($B$6)-1990))</f>
        <v>
R01</v>
      </c>
      <c r="E11" s="66" t="str">
        <f>
IF(VALUE($B$6)=0,"",IF(VALUE($B$6)&gt;2019,"R"&amp;TEXT(VALUE($B$6)-2019,"00"),"H"&amp;VALUE($B$6)-1989))</f>
        <v>
R02</v>
      </c>
      <c r="F11" s="66" t="str">
        <f>
IF(VALUE($B$6)=0,"",IF(VALUE($B$6)&gt;2018,"R"&amp;TEXT(VALUE($B$6)-2018,"00"),"H"&amp;VALUE($B$6)-1988))</f>
        <v>
R03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2022-12-09T03:22:46Z</dcterms:created>
  <dcterms:modified xsi:type="dcterms:W3CDTF">2023-02-17T04:11:12Z</dcterms:modified>
  <cp:category/>
</cp:coreProperties>
</file>