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E:\❤★DETA★❤\【H29市町村課】\【財政担当】\【東京都市町村課：１月28日〆】公営企業に係る経営比較分析表（令和２年度決算）の分析等について\【提出】\"/>
    </mc:Choice>
  </mc:AlternateContent>
  <xr:revisionPtr revIDLastSave="0" documentId="13_ncr:1_{23CEDE47-54FD-464E-A3CC-AD254F2B7E21}" xr6:coauthVersionLast="36" xr6:coauthVersionMax="36" xr10:uidLastSave="{00000000-0000-0000-0000-000000000000}"/>
  <workbookProtection workbookPassword="9D77" lockStructure="1"/>
  <bookViews>
    <workbookView xWindow="0" yWindow="0" windowWidth="20490" windowHeight="7455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LJ77" i="4" s="1"/>
  <c r="DW7" i="5"/>
  <c r="DV7" i="5"/>
  <c r="DJ7" i="5"/>
  <c r="DI7" i="5"/>
  <c r="CV7" i="5"/>
  <c r="CU7" i="5"/>
  <c r="CT7" i="5"/>
  <c r="LJ54" i="4" s="1"/>
  <c r="CS7" i="5"/>
  <c r="KV54" i="4" s="1"/>
  <c r="CR7" i="5"/>
  <c r="CQ7" i="5"/>
  <c r="CP7" i="5"/>
  <c r="CO7" i="5"/>
  <c r="CN7" i="5"/>
  <c r="CM7" i="5"/>
  <c r="KH53" i="4" s="1"/>
  <c r="CK7" i="5"/>
  <c r="IX54" i="4" s="1"/>
  <c r="CJ7" i="5"/>
  <c r="IJ54" i="4" s="1"/>
  <c r="CI7" i="5"/>
  <c r="CH7" i="5"/>
  <c r="CG7" i="5"/>
  <c r="CF7" i="5"/>
  <c r="CE7" i="5"/>
  <c r="CD7" i="5"/>
  <c r="CC7" i="5"/>
  <c r="HH53" i="4" s="1"/>
  <c r="CB7" i="5"/>
  <c r="GT53" i="4" s="1"/>
  <c r="BZ7" i="5"/>
  <c r="BY7" i="5"/>
  <c r="BX7" i="5"/>
  <c r="BW7" i="5"/>
  <c r="BV7" i="5"/>
  <c r="BU7" i="5"/>
  <c r="BT7" i="5"/>
  <c r="BS7" i="5"/>
  <c r="EH53" i="4" s="1"/>
  <c r="BR7" i="5"/>
  <c r="BQ7" i="5"/>
  <c r="BO7" i="5"/>
  <c r="BN7" i="5"/>
  <c r="BM7" i="5"/>
  <c r="BL7" i="5"/>
  <c r="BK7" i="5"/>
  <c r="R54" i="4" s="1"/>
  <c r="BJ7" i="5"/>
  <c r="BV53" i="4" s="1"/>
  <c r="BI7" i="5"/>
  <c r="BH7" i="5"/>
  <c r="BG7" i="5"/>
  <c r="BF7" i="5"/>
  <c r="BD7" i="5"/>
  <c r="BC7" i="5"/>
  <c r="BB7" i="5"/>
  <c r="HV32" i="4" s="1"/>
  <c r="BA7" i="5"/>
  <c r="HH32" i="4" s="1"/>
  <c r="AZ7" i="5"/>
  <c r="AY7" i="5"/>
  <c r="AX7" i="5"/>
  <c r="AW7" i="5"/>
  <c r="AV7" i="5"/>
  <c r="AU7" i="5"/>
  <c r="AS7" i="5"/>
  <c r="FJ32" i="4" s="1"/>
  <c r="AR7" i="5"/>
  <c r="EV32" i="4" s="1"/>
  <c r="AQ7" i="5"/>
  <c r="AP7" i="5"/>
  <c r="AO7" i="5"/>
  <c r="AN7" i="5"/>
  <c r="AM7" i="5"/>
  <c r="AL7" i="5"/>
  <c r="AK7" i="5"/>
  <c r="AJ7" i="5"/>
  <c r="DF31" i="4" s="1"/>
  <c r="AH7" i="5"/>
  <c r="AG7" i="5"/>
  <c r="AF7" i="5"/>
  <c r="AE7" i="5"/>
  <c r="AD7" i="5"/>
  <c r="AC7" i="5"/>
  <c r="AB7" i="5"/>
  <c r="BH31" i="4" s="1"/>
  <c r="AA7" i="5"/>
  <c r="AT31" i="4" s="1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DU8" i="4" s="1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KH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ML53" i="4"/>
  <c r="LX53" i="4"/>
  <c r="LJ53" i="4"/>
  <c r="KV53" i="4"/>
  <c r="IX53" i="4"/>
  <c r="IJ53" i="4"/>
  <c r="HV53" i="4"/>
  <c r="FJ53" i="4"/>
  <c r="EV53" i="4"/>
  <c r="DT53" i="4"/>
  <c r="DF53" i="4"/>
  <c r="BH53" i="4"/>
  <c r="AT53" i="4"/>
  <c r="AF53" i="4"/>
  <c r="R53" i="4"/>
  <c r="IX32" i="4"/>
  <c r="IJ32" i="4"/>
  <c r="GT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BV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B8" i="4"/>
  <c r="B6" i="4"/>
  <c r="IX52" i="4" l="1"/>
  <c r="BV30" i="4"/>
  <c r="BV76" i="4"/>
  <c r="FJ52" i="4"/>
  <c r="IX30" i="4"/>
  <c r="ML76" i="4"/>
  <c r="FJ30" i="4"/>
  <c r="IX76" i="4"/>
  <c r="BV52" i="4"/>
  <c r="ML52" i="4"/>
  <c r="C11" i="5"/>
  <c r="D11" i="5"/>
  <c r="E11" i="5"/>
  <c r="B11" i="5"/>
  <c r="HV30" i="4" l="1"/>
  <c r="LJ76" i="4"/>
  <c r="AT52" i="4"/>
  <c r="EH30" i="4"/>
  <c r="HV76" i="4"/>
  <c r="LJ52" i="4"/>
  <c r="AT30" i="4"/>
  <c r="HV52" i="4"/>
  <c r="AT76" i="4"/>
  <c r="EH52" i="4"/>
  <c r="AF76" i="4"/>
  <c r="DT52" i="4"/>
  <c r="HH30" i="4"/>
  <c r="KV76" i="4"/>
  <c r="AF52" i="4"/>
  <c r="DT30" i="4"/>
  <c r="HH76" i="4"/>
  <c r="HH52" i="4"/>
  <c r="KV52" i="4"/>
  <c r="AF30" i="4"/>
  <c r="KH52" i="4"/>
  <c r="GT52" i="4"/>
  <c r="R76" i="4"/>
  <c r="DF52" i="4"/>
  <c r="GT30" i="4"/>
  <c r="R52" i="4"/>
  <c r="DF30" i="4"/>
  <c r="R30" i="4"/>
  <c r="KH76" i="4"/>
  <c r="GT76" i="4"/>
  <c r="IJ76" i="4"/>
  <c r="LX52" i="4"/>
  <c r="BH30" i="4"/>
  <c r="IJ52" i="4"/>
  <c r="BH76" i="4"/>
  <c r="EV52" i="4"/>
  <c r="LX76" i="4"/>
  <c r="EV30" i="4"/>
  <c r="IJ30" i="4"/>
  <c r="BH52" i="4"/>
</calcChain>
</file>

<file path=xl/sharedStrings.xml><?xml version="1.0" encoding="utf-8"?>
<sst xmlns="http://schemas.openxmlformats.org/spreadsheetml/2006/main" count="302" uniqueCount="143">
  <si>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</si>
  <si>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</si>
  <si>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</si>
  <si>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</si>
  <si>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</si>
  <si>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</si>
  <si>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</si>
  <si>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</si>
  <si>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</si>
  <si>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</si>
  <si>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</si>
  <si>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</si>
  <si>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</si>
  <si>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</si>
  <si>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</si>
  <si>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</si>
  <si>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</si>
  <si>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</si>
  <si>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</si>
  <si>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</si>
  <si>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</si>
  <si>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</si>
  <si>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</si>
  <si>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</si>
  <si>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</si>
  <si>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</si>
  <si>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</si>
  <si>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</si>
  <si>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</si>
  <si>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</si>
  <si>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</si>
  <si>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</si>
  <si>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</si>
  <si>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</si>
  <si>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</si>
  <si>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</si>
  <si>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</si>
  <si>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</si>
  <si>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</si>
  <si>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</si>
  <si>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</si>
  <si>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</si>
  <si>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</si>
  <si>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</si>
  <si>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</si>
  <si>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</si>
  <si>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</si>
  <si>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</si>
  <si>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</si>
  <si>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</si>
  <si>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</si>
  <si>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</si>
  <si>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</si>
  <si>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</si>
  <si>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</si>
  <si>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</si>
  <si>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</si>
  <si>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</si>
  <si>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</si>
  <si>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</si>
  <si>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</si>
  <si>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</si>
  <si>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</si>
  <si>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</si>
  <si>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</si>
  <si>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</si>
  <si>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</si>
  <si>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</si>
  <si>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</si>
  <si>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</si>
  <si>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</si>
  <si>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</si>
  <si>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</si>
  <si>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</si>
  <si>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</si>
  <si>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</si>
  <si>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</si>
  <si>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</si>
  <si>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</si>
  <si>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</si>
  <si>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</si>
  <si>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</si>
  <si>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</si>
  <si>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</si>
  <si>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</si>
  <si>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</si>
  <si>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</si>
  <si>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</si>
  <si>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</si>
  <si>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</si>
  <si>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</si>
  <si>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</si>
  <si>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</si>
  <si>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</si>
  <si>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</si>
  <si>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</si>
  <si>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</si>
  <si>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</si>
  <si>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</si>
  <si>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</si>
  <si>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</si>
  <si>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</si>
  <si>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</si>
  <si>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</si>
  <si>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</si>
  <si>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</si>
  <si>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</si>
  <si>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</si>
  <si>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</si>
  <si>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</si>
  <si>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</si>
  <si>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</si>
  <si>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</si>
  <si>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</si>
  <si>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</si>
  <si>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</si>
  <si>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</si>
  <si>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</si>
  <si>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</si>
  <si>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</si>
  <si>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</si>
  <si>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</si>
  <si>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</si>
  <si>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御蔵島村</t>
  </si>
  <si>
    <t>御蔵荘</t>
  </si>
  <si>
    <t>法非適用</t>
  </si>
  <si>
    <t>観光施設事業</t>
  </si>
  <si>
    <t>休養宿泊施設</t>
  </si>
  <si>
    <t>非設置</t>
  </si>
  <si>
    <t>該当数値なし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</si>
  <si>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</si>
  <si>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</si>
  <si>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</si>
  <si>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</si>
  <si>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</si>
  <si>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</si>
  <si>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</si>
  <si>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</si>
  <si>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Ａ１Ｂ２</t>
    <phoneticPr fontId="5"/>
  </si>
  <si>
    <t>　
　施設建築より１９年が経過し、経年劣化・老朽
　化が目立つ。
　優先度を判断し、改修・投資を行い適切な施設
　運営を図る。
　令和３年度第１期・令和４年度第２期・令和５
　年度・第３期と３か年大規模改修計画がある。
　</t>
    <rPh sb="4" eb="6">
      <t>シセツ</t>
    </rPh>
    <rPh sb="6" eb="8">
      <t>ケンチク</t>
    </rPh>
    <rPh sb="12" eb="13">
      <t>ネン</t>
    </rPh>
    <rPh sb="14" eb="16">
      <t>ケイカ</t>
    </rPh>
    <rPh sb="18" eb="20">
      <t>ケイネン</t>
    </rPh>
    <rPh sb="20" eb="22">
      <t>レッカ</t>
    </rPh>
    <rPh sb="23" eb="25">
      <t>ロウキュウ</t>
    </rPh>
    <rPh sb="27" eb="28">
      <t>カ</t>
    </rPh>
    <rPh sb="29" eb="31">
      <t>メダ</t>
    </rPh>
    <rPh sb="35" eb="38">
      <t>ユウセンド</t>
    </rPh>
    <rPh sb="39" eb="41">
      <t>ハンダン</t>
    </rPh>
    <rPh sb="43" eb="45">
      <t>カイシュウ</t>
    </rPh>
    <rPh sb="46" eb="48">
      <t>トウシ</t>
    </rPh>
    <rPh sb="49" eb="50">
      <t>オコナ</t>
    </rPh>
    <rPh sb="51" eb="53">
      <t>テキセツ</t>
    </rPh>
    <rPh sb="54" eb="56">
      <t>シセツ</t>
    </rPh>
    <rPh sb="58" eb="60">
      <t>ウンエイ</t>
    </rPh>
    <rPh sb="61" eb="62">
      <t>ハカ</t>
    </rPh>
    <rPh sb="66" eb="68">
      <t>レイワ</t>
    </rPh>
    <rPh sb="69" eb="70">
      <t>ネン</t>
    </rPh>
    <rPh sb="70" eb="71">
      <t>ド</t>
    </rPh>
    <rPh sb="71" eb="72">
      <t>ダイ</t>
    </rPh>
    <rPh sb="73" eb="74">
      <t>キ</t>
    </rPh>
    <rPh sb="75" eb="77">
      <t>レイワ</t>
    </rPh>
    <rPh sb="78" eb="79">
      <t>ネン</t>
    </rPh>
    <rPh sb="79" eb="80">
      <t>ド</t>
    </rPh>
    <rPh sb="80" eb="81">
      <t>ダイ</t>
    </rPh>
    <rPh sb="82" eb="83">
      <t>キ</t>
    </rPh>
    <rPh sb="84" eb="86">
      <t>レイワ</t>
    </rPh>
    <rPh sb="89" eb="90">
      <t>ネン</t>
    </rPh>
    <rPh sb="90" eb="91">
      <t>ド</t>
    </rPh>
    <rPh sb="92" eb="93">
      <t>ダイ</t>
    </rPh>
    <rPh sb="94" eb="95">
      <t>キ</t>
    </rPh>
    <rPh sb="98" eb="99">
      <t>ネン</t>
    </rPh>
    <rPh sb="99" eb="102">
      <t>ダイキボ</t>
    </rPh>
    <rPh sb="102" eb="104">
      <t>カイシュウ</t>
    </rPh>
    <rPh sb="104" eb="106">
      <t>ケイカク</t>
    </rPh>
    <phoneticPr fontId="5"/>
  </si>
  <si>
    <t>　
　規模が矮小なため、指標には表れないが島内の
　宿泊施設需要は、決して低くはない。
　繁忙期は常に満室となり、季節営業を行う民間
　近隣事業者に対し、通年営業を行うことで産業
　振興に大きく貢献している。
　</t>
    <rPh sb="4" eb="6">
      <t>キボ</t>
    </rPh>
    <rPh sb="7" eb="9">
      <t>ワイショウ</t>
    </rPh>
    <rPh sb="13" eb="15">
      <t>シヒョウ</t>
    </rPh>
    <phoneticPr fontId="5"/>
  </si>
  <si>
    <t xml:space="preserve">
　島内で最大規模の宿泊施設として平成１３年
　から営業しており、観光で来島する宿泊客が
　地域経済を活性化することから産業振興に大
　きく寄与している施設となる。
　老朽化による施設修繕料が、収益向上の妨げ
　となっており、事業規模が矮小であることか
　らも大規模な施設修繕に対する財源確保が困
　難である。
　運営形態における選択枠(民営化・広域化・
　PFI等）がない以上。本施設依存の重要性を
　住民に理解してもらった上で、繰出基準以外
　の繰入金に頼ることが現状の解決策となって
　いる。当該施設だけの問題でなく、村・観光
　協会と連携し集客アップの方策を講じ「自然
　とふれあいを通した村民と来島者の交流促進」
　を図る必要がある。
　</t>
    <rPh sb="2" eb="4">
      <t>トウナイ</t>
    </rPh>
    <rPh sb="5" eb="7">
      <t>サイダイ</t>
    </rPh>
    <rPh sb="7" eb="9">
      <t>キボ</t>
    </rPh>
    <rPh sb="10" eb="12">
      <t>シュクハク</t>
    </rPh>
    <rPh sb="12" eb="14">
      <t>シセツ</t>
    </rPh>
    <rPh sb="17" eb="19">
      <t>ヘイセイ</t>
    </rPh>
    <rPh sb="21" eb="22">
      <t>ネン</t>
    </rPh>
    <rPh sb="26" eb="28">
      <t>エイギョウ</t>
    </rPh>
    <rPh sb="33" eb="35">
      <t>カンコウ</t>
    </rPh>
    <rPh sb="36" eb="38">
      <t>ライトウ</t>
    </rPh>
    <rPh sb="256" eb="258">
      <t>モンダイ</t>
    </rPh>
    <rPh sb="262" eb="263">
      <t>ムラ</t>
    </rPh>
    <rPh sb="264" eb="266">
      <t>カンコウ</t>
    </rPh>
    <rPh sb="268" eb="270">
      <t>キョウカイ</t>
    </rPh>
    <rPh sb="271" eb="273">
      <t>レンケイ</t>
    </rPh>
    <rPh sb="274" eb="276">
      <t>シュウキャク</t>
    </rPh>
    <rPh sb="280" eb="282">
      <t>ホウサク</t>
    </rPh>
    <rPh sb="283" eb="284">
      <t>コウ</t>
    </rPh>
    <rPh sb="286" eb="288">
      <t>シゼン</t>
    </rPh>
    <rPh sb="296" eb="297">
      <t>トオ</t>
    </rPh>
    <rPh sb="299" eb="301">
      <t>ソンミン</t>
    </rPh>
    <rPh sb="302" eb="304">
      <t>ライトウ</t>
    </rPh>
    <rPh sb="304" eb="305">
      <t>シャ</t>
    </rPh>
    <rPh sb="306" eb="308">
      <t>コウリュウ</t>
    </rPh>
    <rPh sb="308" eb="310">
      <t>ソクシン</t>
    </rPh>
    <rPh sb="314" eb="315">
      <t>ハカ</t>
    </rPh>
    <rPh sb="316" eb="318">
      <t>ヒツヨウ</t>
    </rPh>
    <phoneticPr fontId="5"/>
  </si>
  <si>
    <t>①収益的収支比率
　令和元年度経営改善へ向け料金体系の見直しを
　行った。赤字解消のため設備投資の見直し等取
　り組みが必要となっている。
②他会計補助金比率及び③宿泊者1人当たりの他
　会計補助金額
　ほぼ償還金(宿泊施設建設費用)と大規模な建設
　改修に充てられている。令和元年は高気圧中負
　荷開閉器改修・階段通路誘導灯工事外行い数値
　が大きくなった。令和２年度地方債償還を終え
　ている。
④定員稼働率
　季節及び天候により、大きく変動する。(客船・
　へリコミの欠航で来島できず全てキャンセル）
　令和２年度は、低気圧等による欠航が多かった。
　</t>
    <rPh sb="1" eb="4">
      <t>シュウエキテキ</t>
    </rPh>
    <rPh sb="4" eb="6">
      <t>シュウシ</t>
    </rPh>
    <rPh sb="6" eb="8">
      <t>ヒリツ</t>
    </rPh>
    <rPh sb="10" eb="12">
      <t>レイワ</t>
    </rPh>
    <rPh sb="12" eb="14">
      <t>ガンネン</t>
    </rPh>
    <rPh sb="14" eb="15">
      <t>ド</t>
    </rPh>
    <rPh sb="15" eb="17">
      <t>ケイエイ</t>
    </rPh>
    <rPh sb="17" eb="19">
      <t>カイゼン</t>
    </rPh>
    <rPh sb="20" eb="21">
      <t>ム</t>
    </rPh>
    <rPh sb="22" eb="24">
      <t>リョウキン</t>
    </rPh>
    <rPh sb="24" eb="26">
      <t>タイケイ</t>
    </rPh>
    <rPh sb="27" eb="29">
      <t>ミナオ</t>
    </rPh>
    <rPh sb="33" eb="34">
      <t>オコナ</t>
    </rPh>
    <rPh sb="37" eb="39">
      <t>アカジ</t>
    </rPh>
    <rPh sb="39" eb="41">
      <t>カイショウ</t>
    </rPh>
    <rPh sb="44" eb="46">
      <t>セツビ</t>
    </rPh>
    <rPh sb="46" eb="48">
      <t>トウシ</t>
    </rPh>
    <rPh sb="49" eb="51">
      <t>ミナオ</t>
    </rPh>
    <rPh sb="52" eb="53">
      <t>トウ</t>
    </rPh>
    <rPh sb="53" eb="54">
      <t>ト</t>
    </rPh>
    <rPh sb="57" eb="58">
      <t>ク</t>
    </rPh>
    <rPh sb="60" eb="62">
      <t>ヒツヨウ</t>
    </rPh>
    <rPh sb="71" eb="72">
      <t>タ</t>
    </rPh>
    <rPh sb="72" eb="74">
      <t>カイケイ</t>
    </rPh>
    <rPh sb="74" eb="77">
      <t>ホジョキン</t>
    </rPh>
    <rPh sb="77" eb="79">
      <t>ヒリツ</t>
    </rPh>
    <rPh sb="79" eb="80">
      <t>オヨ</t>
    </rPh>
    <rPh sb="82" eb="85">
      <t>シュクハクシャ</t>
    </rPh>
    <rPh sb="86" eb="87">
      <t>ニン</t>
    </rPh>
    <rPh sb="87" eb="88">
      <t>ア</t>
    </rPh>
    <rPh sb="91" eb="92">
      <t>タ</t>
    </rPh>
    <rPh sb="94" eb="96">
      <t>カイケイ</t>
    </rPh>
    <rPh sb="96" eb="98">
      <t>ホジョ</t>
    </rPh>
    <rPh sb="98" eb="100">
      <t>キンガク</t>
    </rPh>
    <rPh sb="104" eb="107">
      <t>ショウカンキン</t>
    </rPh>
    <rPh sb="108" eb="110">
      <t>シュクハク</t>
    </rPh>
    <rPh sb="110" eb="112">
      <t>シセツ</t>
    </rPh>
    <rPh sb="112" eb="114">
      <t>ケンセツ</t>
    </rPh>
    <rPh sb="114" eb="116">
      <t>ヒヨウ</t>
    </rPh>
    <rPh sb="118" eb="121">
      <t>ダイキボ</t>
    </rPh>
    <rPh sb="122" eb="124">
      <t>ケンセツ</t>
    </rPh>
    <rPh sb="126" eb="128">
      <t>カイシュウ</t>
    </rPh>
    <rPh sb="129" eb="130">
      <t>ア</t>
    </rPh>
    <rPh sb="137" eb="139">
      <t>レイワ</t>
    </rPh>
    <rPh sb="139" eb="141">
      <t>ガンネン</t>
    </rPh>
    <rPh sb="142" eb="145">
      <t>コウキアツ</t>
    </rPh>
    <rPh sb="145" eb="146">
      <t>チュウ</t>
    </rPh>
    <rPh sb="146" eb="147">
      <t>フ</t>
    </rPh>
    <rPh sb="201" eb="203">
      <t>テイイン</t>
    </rPh>
    <rPh sb="203" eb="205">
      <t>カドウ</t>
    </rPh>
    <rPh sb="205" eb="206">
      <t>リツ</t>
    </rPh>
    <rPh sb="208" eb="210">
      <t>キセツ</t>
    </rPh>
    <rPh sb="210" eb="211">
      <t>オヨ</t>
    </rPh>
    <rPh sb="212" eb="214">
      <t>テンコウ</t>
    </rPh>
    <rPh sb="218" eb="219">
      <t>オオ</t>
    </rPh>
    <rPh sb="221" eb="223">
      <t>ヘンドウ</t>
    </rPh>
    <rPh sb="227" eb="229">
      <t>キャクセン</t>
    </rPh>
    <rPh sb="237" eb="239">
      <t>ケッコウ</t>
    </rPh>
    <rPh sb="240" eb="242">
      <t>ライトウ</t>
    </rPh>
    <rPh sb="245" eb="246">
      <t>スベ</t>
    </rPh>
    <rPh sb="255" eb="257">
      <t>レイワ</t>
    </rPh>
    <rPh sb="258" eb="259">
      <t>ネン</t>
    </rPh>
    <rPh sb="259" eb="260">
      <t>ド</t>
    </rPh>
    <rPh sb="262" eb="265">
      <t>テイキアツ</t>
    </rPh>
    <rPh sb="265" eb="266">
      <t>トウ</t>
    </rPh>
    <rPh sb="269" eb="271">
      <t>ケッコウ</t>
    </rPh>
    <rPh sb="272" eb="273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</si>
</sst>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48</c:v>
                </c:pt>
                <c:pt idx="1">
                  <c:v>39</c:v>
                </c:pt>
                <c:pt idx="2">
                  <c:v>29</c:v>
                </c:pt>
                <c:pt idx="3">
                  <c:v>18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E-4BE3-8AC3-4AEB72DF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3437</c:v>
                </c:pt>
                <c:pt idx="1">
                  <c:v>2595</c:v>
                </c:pt>
                <c:pt idx="2">
                  <c:v>3770</c:v>
                </c:pt>
                <c:pt idx="3">
                  <c:v>3136</c:v>
                </c:pt>
                <c:pt idx="4">
                  <c:v>173130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E-4BE3-8AC3-4AEB72DF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CE4-49CC-B01C-89632E31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4-49CC-B01C-89632E31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1E-4</c:v>
                </c:pt>
                <c:pt idx="2">
                  <c:v>2.0000000000000001E-4</c:v>
                </c:pt>
                <c:pt idx="3">
                  <c:v>1E-4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8-408A-A241-972C98BC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1E-4</c:v>
                </c:pt>
                <c:pt idx="2">
                  <c:v>0</c:v>
                </c:pt>
                <c:pt idx="3">
                  <c:v>0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8-408A-A241-972C98BCD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8.6999999999999993</c:v>
                </c:pt>
                <c:pt idx="1">
                  <c:v>0.3</c:v>
                </c:pt>
                <c:pt idx="2">
                  <c:v>0.2</c:v>
                </c:pt>
                <c:pt idx="3">
                  <c:v>20.7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B-4719-B0D5-45D5B12DC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</c:v>
                </c:pt>
                <c:pt idx="1">
                  <c:v>18.5</c:v>
                </c:pt>
                <c:pt idx="2">
                  <c:v>26.5</c:v>
                </c:pt>
                <c:pt idx="3">
                  <c:v>19.600000000000001</c:v>
                </c:pt>
                <c:pt idx="4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B-4719-B0D5-45D5B12DC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89.5</c:v>
                </c:pt>
                <c:pt idx="2">
                  <c:v>78.8</c:v>
                </c:pt>
                <c:pt idx="3">
                  <c:v>97.4</c:v>
                </c:pt>
                <c:pt idx="4">
                  <c:v>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3-4717-9FE2-706069F1F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93.2</c:v>
                </c:pt>
                <c:pt idx="1">
                  <c:v>95.5</c:v>
                </c:pt>
                <c:pt idx="2">
                  <c:v>96.2</c:v>
                </c:pt>
                <c:pt idx="3">
                  <c:v>93.7</c:v>
                </c:pt>
                <c:pt idx="4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3-4717-9FE2-706069F1F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20</c:v>
                </c:pt>
                <c:pt idx="1">
                  <c:v>-702</c:v>
                </c:pt>
                <c:pt idx="2">
                  <c:v>-5548</c:v>
                </c:pt>
                <c:pt idx="3">
                  <c:v>2745</c:v>
                </c:pt>
                <c:pt idx="4">
                  <c:v>-1527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7-48DD-AEB2-29AF00B04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-8684</c:v>
                </c:pt>
                <c:pt idx="1">
                  <c:v>-9820</c:v>
                </c:pt>
                <c:pt idx="2">
                  <c:v>-10800</c:v>
                </c:pt>
                <c:pt idx="3">
                  <c:v>-16698</c:v>
                </c:pt>
                <c:pt idx="4">
                  <c:v>410267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7-48DD-AEB2-29AF00B04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-2.6</c:v>
                </c:pt>
                <c:pt idx="1">
                  <c:v>-6.2</c:v>
                </c:pt>
                <c:pt idx="2">
                  <c:v>-22.9</c:v>
                </c:pt>
                <c:pt idx="3">
                  <c:v>2.2999999999999998</c:v>
                </c:pt>
                <c:pt idx="4">
                  <c:v>-10.6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F-4F4D-8970-54F4C0C0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-18.8</c:v>
                </c:pt>
                <c:pt idx="1">
                  <c:v>-36.9</c:v>
                </c:pt>
                <c:pt idx="2">
                  <c:v>-54.2</c:v>
                </c:pt>
                <c:pt idx="3">
                  <c:v>-15.3</c:v>
                </c:pt>
                <c:pt idx="4">
                  <c:v>-73.3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F-4F4D-8970-54F4C0C0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E-476E-A75B-8B80C5F4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35.200000000000003</c:v>
                </c:pt>
                <c:pt idx="1">
                  <c:v>36.299999999999997</c:v>
                </c:pt>
                <c:pt idx="2">
                  <c:v>37.200000000000003</c:v>
                </c:pt>
                <c:pt idx="3">
                  <c:v>35.799999999999997</c:v>
                </c:pt>
                <c:pt idx="4">
                  <c:v>267.7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76E-A75B-8B80C5F4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22.3</c:v>
                </c:pt>
                <c:pt idx="2">
                  <c:v>22.8</c:v>
                </c:pt>
                <c:pt idx="3">
                  <c:v>24.2</c:v>
                </c:pt>
                <c:pt idx="4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692-87AF-8030BC64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22.7</c:v>
                </c:pt>
                <c:pt idx="3">
                  <c:v>18.600000000000001</c:v>
                </c:pt>
                <c:pt idx="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0-4692-87AF-8030BC64E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30.4</c:v>
                </c:pt>
                <c:pt idx="2">
                  <c:v>20.399999999999999</c:v>
                </c:pt>
                <c:pt idx="3">
                  <c:v>9.6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9-45CE-84EB-7C668C96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555.79999999999995</c:v>
                </c:pt>
                <c:pt idx="2">
                  <c:v>536.70000000000005</c:v>
                </c:pt>
                <c:pt idx="3">
                  <c:v>21.2</c:v>
                </c:pt>
                <c:pt idx="4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9-45CE-84EB-7C668C96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DF4-4A8F-BEB5-64C7633B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4-4A8F-BEB5-64C7633B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【1,475,862】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【△29,447】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【△121.1】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【170.8】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GK42" zoomScaleNormal="100" zoomScaleSheetLayoutView="70" workbookViewId="0">
      <selection activeCell="MK38" sqref="MK38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2" t="s">
        <v>
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</row>
    <row r="3" spans="1:387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</row>
    <row r="4" spans="1:387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3" t="str">
        <f>
データ!H6&amp;"　"&amp;データ!I6</f>
        <v>
東京都御蔵島村　御蔵荘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3" t="s">
        <v>
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5"/>
      <c r="AQ7" s="123" t="s">
        <v>
2</v>
      </c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5"/>
      <c r="CF7" s="123" t="s">
        <v>
3</v>
      </c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5"/>
      <c r="DU7" s="126" t="s">
        <v>
4</v>
      </c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 t="s">
        <v>
5</v>
      </c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6" t="s">
        <v>
6</v>
      </c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6" t="s">
        <v>
7</v>
      </c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 t="s">
        <v>
8</v>
      </c>
      <c r="LP7" s="126"/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3"/>
      <c r="NI7" s="6" t="s">
        <v>
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7" t="str">
        <f>
データ!J7</f>
        <v>
法非適用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9"/>
      <c r="AQ8" s="127" t="str">
        <f>
データ!K7</f>
        <v>
観光施設事業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9"/>
      <c r="CF8" s="127" t="str">
        <f>
データ!L7</f>
        <v>
休養宿泊施設</v>
      </c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9"/>
      <c r="DU8" s="115" t="str">
        <f>
データ!M7</f>
        <v>
Ａ１Ｂ２</v>
      </c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 t="str">
        <f>
データ!N7</f>
        <v>
非設置</v>
      </c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4">
        <f>
データ!S7</f>
        <v>
11264</v>
      </c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 t="str">
        <f>
データ!T7</f>
        <v>
無</v>
      </c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6">
        <f>
データ!U7</f>
        <v>
0</v>
      </c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116"/>
      <c r="ND8" s="116"/>
      <c r="NE8" s="116"/>
      <c r="NF8" s="116"/>
      <c r="NG8" s="116"/>
      <c r="NH8" s="3"/>
      <c r="NI8" s="121" t="s">
        <v>
10</v>
      </c>
      <c r="NJ8" s="122"/>
      <c r="NK8" s="9" t="s">
        <v>
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3" t="s">
        <v>
12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5"/>
      <c r="AQ9" s="123" t="s">
        <v>
13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5"/>
      <c r="CF9" s="123" t="s">
        <v>
14</v>
      </c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5"/>
      <c r="DU9" s="126" t="s">
        <v>
15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6" t="s">
        <v>
16</v>
      </c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6" t="s">
        <v>
17</v>
      </c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6" t="s">
        <v>
18</v>
      </c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3"/>
      <c r="NI9" s="130" t="s">
        <v>
19</v>
      </c>
      <c r="NJ9" s="131"/>
      <c r="NK9" s="12" t="s">
        <v>
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8" t="str">
        <f>
データ!O7</f>
        <v>
該当数値なし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10"/>
      <c r="AQ10" s="108" t="str">
        <f>
データ!P7</f>
        <v>
該当数値なし</v>
      </c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10"/>
      <c r="CF10" s="111">
        <f>
データ!Q7</f>
        <v>
889</v>
      </c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3"/>
      <c r="DU10" s="114">
        <f>
データ!R7</f>
        <v>
31</v>
      </c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5" t="str">
        <f>
データ!V7</f>
        <v>
無</v>
      </c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6">
        <f>
データ!W7</f>
        <v>
100</v>
      </c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16"/>
      <c r="LK10" s="116"/>
      <c r="LL10" s="116"/>
      <c r="LM10" s="116"/>
      <c r="LN10" s="116"/>
      <c r="LO10" s="115" t="str">
        <f>
データ!X7</f>
        <v>
有</v>
      </c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2"/>
      <c r="NI10" s="117" t="s">
        <v>
21</v>
      </c>
      <c r="NJ10" s="118"/>
      <c r="NK10" s="15" t="s">
        <v>
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19" t="s">
        <v>
23</v>
      </c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0"/>
      <c r="NJ13" s="120"/>
      <c r="NK13" s="120"/>
      <c r="NL13" s="120"/>
      <c r="NM13" s="120"/>
      <c r="NN13" s="120"/>
      <c r="NO13" s="120"/>
      <c r="NP13" s="120"/>
      <c r="NQ13" s="120"/>
      <c r="NR13" s="120"/>
      <c r="NS13" s="120"/>
      <c r="NT13" s="120"/>
      <c r="NU13" s="120"/>
      <c r="NV13" s="120"/>
      <c r="NW13" s="120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7" t="s">
        <v>
24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  <c r="IX14" s="87"/>
      <c r="IY14" s="87"/>
      <c r="IZ14" s="87"/>
      <c r="JA14" s="87"/>
      <c r="JB14" s="87"/>
      <c r="JC14" s="87"/>
      <c r="JD14" s="87"/>
      <c r="JE14" s="87"/>
      <c r="JF14" s="87"/>
      <c r="JG14" s="87"/>
      <c r="JH14" s="87"/>
      <c r="JI14" s="87"/>
      <c r="JJ14" s="87"/>
      <c r="JK14" s="87"/>
      <c r="JL14" s="87"/>
      <c r="JM14" s="87"/>
      <c r="JN14" s="7"/>
      <c r="JO14" s="7"/>
      <c r="JP14" s="7"/>
      <c r="JQ14" s="7"/>
      <c r="JR14" s="7"/>
      <c r="JS14" s="7"/>
      <c r="JT14" s="104" t="s">
        <v>
25</v>
      </c>
      <c r="JU14" s="87"/>
      <c r="JV14" s="87"/>
      <c r="JW14" s="87"/>
      <c r="JX14" s="87"/>
      <c r="JY14" s="87"/>
      <c r="JZ14" s="87"/>
      <c r="KA14" s="87"/>
      <c r="KB14" s="87"/>
      <c r="KC14" s="87"/>
      <c r="KD14" s="87"/>
      <c r="KE14" s="87"/>
      <c r="KF14" s="87"/>
      <c r="KG14" s="87"/>
      <c r="KH14" s="87"/>
      <c r="KI14" s="87"/>
      <c r="KJ14" s="87"/>
      <c r="KK14" s="87"/>
      <c r="KL14" s="87"/>
      <c r="KM14" s="87"/>
      <c r="KN14" s="87"/>
      <c r="KO14" s="87"/>
      <c r="KP14" s="87"/>
      <c r="KQ14" s="87"/>
      <c r="KR14" s="87"/>
      <c r="KS14" s="87"/>
      <c r="KT14" s="87"/>
      <c r="KU14" s="87"/>
      <c r="KV14" s="87"/>
      <c r="KW14" s="87"/>
      <c r="KX14" s="87"/>
      <c r="KY14" s="87"/>
      <c r="KZ14" s="87"/>
      <c r="LA14" s="87"/>
      <c r="LB14" s="87"/>
      <c r="LC14" s="87"/>
      <c r="LD14" s="87"/>
      <c r="LE14" s="87"/>
      <c r="LF14" s="87"/>
      <c r="LG14" s="87"/>
      <c r="LH14" s="87"/>
      <c r="LI14" s="87"/>
      <c r="LJ14" s="87"/>
      <c r="LK14" s="87"/>
      <c r="LL14" s="87"/>
      <c r="LM14" s="87"/>
      <c r="LN14" s="87"/>
      <c r="LO14" s="87"/>
      <c r="LP14" s="87"/>
      <c r="LQ14" s="87"/>
      <c r="LR14" s="87"/>
      <c r="LS14" s="87"/>
      <c r="LT14" s="87"/>
      <c r="LU14" s="87"/>
      <c r="LV14" s="87"/>
      <c r="LW14" s="87"/>
      <c r="LX14" s="87"/>
      <c r="LY14" s="87"/>
      <c r="LZ14" s="87"/>
      <c r="MA14" s="87"/>
      <c r="MB14" s="87"/>
      <c r="MC14" s="87"/>
      <c r="MD14" s="87"/>
      <c r="ME14" s="87"/>
      <c r="MF14" s="87"/>
      <c r="MG14" s="87"/>
      <c r="MH14" s="87"/>
      <c r="MI14" s="87"/>
      <c r="MJ14" s="87"/>
      <c r="MK14" s="87"/>
      <c r="ML14" s="87"/>
      <c r="MM14" s="87"/>
      <c r="MN14" s="87"/>
      <c r="MO14" s="87"/>
      <c r="MP14" s="87"/>
      <c r="MQ14" s="87"/>
      <c r="MR14" s="87"/>
      <c r="MS14" s="87"/>
      <c r="MT14" s="87"/>
      <c r="MU14" s="87"/>
      <c r="MV14" s="87"/>
      <c r="MW14" s="87"/>
      <c r="MX14" s="87"/>
      <c r="MY14" s="87"/>
      <c r="MZ14" s="87"/>
      <c r="NA14" s="87"/>
      <c r="NB14" s="87"/>
      <c r="NC14" s="87"/>
      <c r="ND14" s="87"/>
      <c r="NE14" s="87"/>
      <c r="NF14" s="87"/>
      <c r="NG14" s="105"/>
      <c r="NH14" s="2"/>
      <c r="NI14" s="90" t="s">
        <v>
26</v>
      </c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2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  <c r="IW15" s="88"/>
      <c r="IX15" s="88"/>
      <c r="IY15" s="88"/>
      <c r="IZ15" s="88"/>
      <c r="JA15" s="88"/>
      <c r="JB15" s="88"/>
      <c r="JC15" s="88"/>
      <c r="JD15" s="88"/>
      <c r="JE15" s="88"/>
      <c r="JF15" s="88"/>
      <c r="JG15" s="88"/>
      <c r="JH15" s="88"/>
      <c r="JI15" s="88"/>
      <c r="JJ15" s="88"/>
      <c r="JK15" s="88"/>
      <c r="JL15" s="88"/>
      <c r="JM15" s="88"/>
      <c r="JN15" s="20"/>
      <c r="JO15" s="20"/>
      <c r="JP15" s="20"/>
      <c r="JQ15" s="20"/>
      <c r="JR15" s="20"/>
      <c r="JS15" s="20"/>
      <c r="JT15" s="106"/>
      <c r="JU15" s="88"/>
      <c r="JV15" s="88"/>
      <c r="JW15" s="88"/>
      <c r="JX15" s="88"/>
      <c r="JY15" s="88"/>
      <c r="JZ15" s="88"/>
      <c r="KA15" s="88"/>
      <c r="KB15" s="88"/>
      <c r="KC15" s="88"/>
      <c r="KD15" s="88"/>
      <c r="KE15" s="88"/>
      <c r="KF15" s="88"/>
      <c r="KG15" s="88"/>
      <c r="KH15" s="88"/>
      <c r="KI15" s="88"/>
      <c r="KJ15" s="88"/>
      <c r="KK15" s="88"/>
      <c r="KL15" s="88"/>
      <c r="KM15" s="88"/>
      <c r="KN15" s="88"/>
      <c r="KO15" s="88"/>
      <c r="KP15" s="88"/>
      <c r="KQ15" s="88"/>
      <c r="KR15" s="88"/>
      <c r="KS15" s="88"/>
      <c r="KT15" s="88"/>
      <c r="KU15" s="88"/>
      <c r="KV15" s="88"/>
      <c r="KW15" s="88"/>
      <c r="KX15" s="88"/>
      <c r="KY15" s="88"/>
      <c r="KZ15" s="88"/>
      <c r="LA15" s="88"/>
      <c r="LB15" s="88"/>
      <c r="LC15" s="88"/>
      <c r="LD15" s="88"/>
      <c r="LE15" s="88"/>
      <c r="LF15" s="88"/>
      <c r="LG15" s="88"/>
      <c r="LH15" s="88"/>
      <c r="LI15" s="88"/>
      <c r="LJ15" s="88"/>
      <c r="LK15" s="88"/>
      <c r="LL15" s="88"/>
      <c r="LM15" s="88"/>
      <c r="LN15" s="88"/>
      <c r="LO15" s="88"/>
      <c r="LP15" s="88"/>
      <c r="LQ15" s="88"/>
      <c r="LR15" s="88"/>
      <c r="LS15" s="88"/>
      <c r="LT15" s="88"/>
      <c r="LU15" s="88"/>
      <c r="LV15" s="88"/>
      <c r="LW15" s="88"/>
      <c r="LX15" s="88"/>
      <c r="LY15" s="88"/>
      <c r="LZ15" s="88"/>
      <c r="MA15" s="88"/>
      <c r="MB15" s="88"/>
      <c r="MC15" s="88"/>
      <c r="MD15" s="88"/>
      <c r="ME15" s="88"/>
      <c r="MF15" s="88"/>
      <c r="MG15" s="88"/>
      <c r="MH15" s="88"/>
      <c r="MI15" s="88"/>
      <c r="MJ15" s="88"/>
      <c r="MK15" s="88"/>
      <c r="ML15" s="88"/>
      <c r="MM15" s="88"/>
      <c r="MN15" s="88"/>
      <c r="MO15" s="88"/>
      <c r="MP15" s="88"/>
      <c r="MQ15" s="88"/>
      <c r="MR15" s="88"/>
      <c r="MS15" s="88"/>
      <c r="MT15" s="88"/>
      <c r="MU15" s="88"/>
      <c r="MV15" s="88"/>
      <c r="MW15" s="88"/>
      <c r="MX15" s="88"/>
      <c r="MY15" s="88"/>
      <c r="MZ15" s="88"/>
      <c r="NA15" s="88"/>
      <c r="NB15" s="88"/>
      <c r="NC15" s="88"/>
      <c r="ND15" s="88"/>
      <c r="NE15" s="88"/>
      <c r="NF15" s="88"/>
      <c r="NG15" s="107"/>
      <c r="NH15" s="2"/>
      <c r="NI15" s="93" t="s">
        <v>
142</v>
      </c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5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3"/>
      <c r="NJ16" s="94"/>
      <c r="NK16" s="94"/>
      <c r="NL16" s="94"/>
      <c r="NM16" s="94"/>
      <c r="NN16" s="94"/>
      <c r="NO16" s="94"/>
      <c r="NP16" s="94"/>
      <c r="NQ16" s="94"/>
      <c r="NR16" s="94"/>
      <c r="NS16" s="94"/>
      <c r="NT16" s="94"/>
      <c r="NU16" s="94"/>
      <c r="NV16" s="94"/>
      <c r="NW16" s="95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3"/>
      <c r="NJ17" s="94"/>
      <c r="NK17" s="94"/>
      <c r="NL17" s="94"/>
      <c r="NM17" s="94"/>
      <c r="NN17" s="94"/>
      <c r="NO17" s="94"/>
      <c r="NP17" s="94"/>
      <c r="NQ17" s="94"/>
      <c r="NR17" s="94"/>
      <c r="NS17" s="94"/>
      <c r="NT17" s="94"/>
      <c r="NU17" s="94"/>
      <c r="NV17" s="94"/>
      <c r="NW17" s="95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3"/>
      <c r="NJ18" s="94"/>
      <c r="NK18" s="94"/>
      <c r="NL18" s="94"/>
      <c r="NM18" s="94"/>
      <c r="NN18" s="94"/>
      <c r="NO18" s="94"/>
      <c r="NP18" s="94"/>
      <c r="NQ18" s="94"/>
      <c r="NR18" s="94"/>
      <c r="NS18" s="94"/>
      <c r="NT18" s="94"/>
      <c r="NU18" s="94"/>
      <c r="NV18" s="94"/>
      <c r="NW18" s="95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3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5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3"/>
      <c r="NJ20" s="94"/>
      <c r="NK20" s="94"/>
      <c r="NL20" s="94"/>
      <c r="NM20" s="94"/>
      <c r="NN20" s="94"/>
      <c r="NO20" s="94"/>
      <c r="NP20" s="94"/>
      <c r="NQ20" s="94"/>
      <c r="NR20" s="94"/>
      <c r="NS20" s="94"/>
      <c r="NT20" s="94"/>
      <c r="NU20" s="94"/>
      <c r="NV20" s="94"/>
      <c r="NW20" s="95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3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5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3"/>
      <c r="NJ22" s="94"/>
      <c r="NK22" s="94"/>
      <c r="NL22" s="94"/>
      <c r="NM22" s="94"/>
      <c r="NN22" s="94"/>
      <c r="NO22" s="94"/>
      <c r="NP22" s="94"/>
      <c r="NQ22" s="94"/>
      <c r="NR22" s="94"/>
      <c r="NS22" s="94"/>
      <c r="NT22" s="94"/>
      <c r="NU22" s="94"/>
      <c r="NV22" s="94"/>
      <c r="NW22" s="95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3"/>
      <c r="NJ23" s="94"/>
      <c r="NK23" s="94"/>
      <c r="NL23" s="94"/>
      <c r="NM23" s="94"/>
      <c r="NN23" s="94"/>
      <c r="NO23" s="94"/>
      <c r="NP23" s="94"/>
      <c r="NQ23" s="94"/>
      <c r="NR23" s="94"/>
      <c r="NS23" s="94"/>
      <c r="NT23" s="94"/>
      <c r="NU23" s="94"/>
      <c r="NV23" s="94"/>
      <c r="NW23" s="95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3"/>
      <c r="NJ24" s="94"/>
      <c r="NK24" s="94"/>
      <c r="NL24" s="94"/>
      <c r="NM24" s="94"/>
      <c r="NN24" s="94"/>
      <c r="NO24" s="94"/>
      <c r="NP24" s="94"/>
      <c r="NQ24" s="94"/>
      <c r="NR24" s="94"/>
      <c r="NS24" s="94"/>
      <c r="NT24" s="94"/>
      <c r="NU24" s="94"/>
      <c r="NV24" s="94"/>
      <c r="NW24" s="95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3"/>
      <c r="NJ25" s="94"/>
      <c r="NK25" s="94"/>
      <c r="NL25" s="94"/>
      <c r="NM25" s="94"/>
      <c r="NN25" s="94"/>
      <c r="NO25" s="94"/>
      <c r="NP25" s="94"/>
      <c r="NQ25" s="94"/>
      <c r="NR25" s="94"/>
      <c r="NS25" s="94"/>
      <c r="NT25" s="94"/>
      <c r="NU25" s="94"/>
      <c r="NV25" s="94"/>
      <c r="NW25" s="95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3"/>
      <c r="NJ26" s="94"/>
      <c r="NK26" s="94"/>
      <c r="NL26" s="94"/>
      <c r="NM26" s="94"/>
      <c r="NN26" s="94"/>
      <c r="NO26" s="94"/>
      <c r="NP26" s="94"/>
      <c r="NQ26" s="94"/>
      <c r="NR26" s="94"/>
      <c r="NS26" s="94"/>
      <c r="NT26" s="94"/>
      <c r="NU26" s="94"/>
      <c r="NV26" s="94"/>
      <c r="NW26" s="95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3"/>
      <c r="NJ27" s="94"/>
      <c r="NK27" s="94"/>
      <c r="NL27" s="94"/>
      <c r="NM27" s="94"/>
      <c r="NN27" s="94"/>
      <c r="NO27" s="94"/>
      <c r="NP27" s="94"/>
      <c r="NQ27" s="94"/>
      <c r="NR27" s="94"/>
      <c r="NS27" s="94"/>
      <c r="NT27" s="94"/>
      <c r="NU27" s="94"/>
      <c r="NV27" s="94"/>
      <c r="NW27" s="95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3"/>
      <c r="NJ28" s="94"/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5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3"/>
      <c r="NJ29" s="94"/>
      <c r="NK29" s="94"/>
      <c r="NL29" s="94"/>
      <c r="NM29" s="94"/>
      <c r="NN29" s="94"/>
      <c r="NO29" s="94"/>
      <c r="NP29" s="94"/>
      <c r="NQ29" s="94"/>
      <c r="NR29" s="94"/>
      <c r="NS29" s="94"/>
      <c r="NT29" s="94"/>
      <c r="NU29" s="94"/>
      <c r="NV29" s="94"/>
      <c r="NW29" s="95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 t="str">
        <f>
データ!$B$11</f>
        <v>
H28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 t="str">
        <f>
データ!$C$11</f>
        <v>
H29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 t="str">
        <f>
データ!$D$11</f>
        <v>
H30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 t="str">
        <f>
データ!$E$11</f>
        <v>
R01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 t="str">
        <f>
データ!$F$11</f>
        <v>
R02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 t="str">
        <f>
データ!$B$11</f>
        <v>
H28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 t="str">
        <f>
データ!$C$11</f>
        <v>
H29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 t="str">
        <f>
データ!$D$11</f>
        <v>
H30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 t="str">
        <f>
データ!$E$11</f>
        <v>
R01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 t="str">
        <f>
データ!$F$11</f>
        <v>
R02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 t="str">
        <f>
データ!$B$11</f>
        <v>
H28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 t="str">
        <f>
データ!$C$11</f>
        <v>
H29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 t="str">
        <f>
データ!$D$11</f>
        <v>
H30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 t="str">
        <f>
データ!$E$11</f>
        <v>
R01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 t="str">
        <f>
データ!$F$11</f>
        <v>
R02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6"/>
      <c r="NJ30" s="97"/>
      <c r="NK30" s="97"/>
      <c r="NL30" s="97"/>
      <c r="NM30" s="97"/>
      <c r="NN30" s="97"/>
      <c r="NO30" s="97"/>
      <c r="NP30" s="97"/>
      <c r="NQ30" s="97"/>
      <c r="NR30" s="97"/>
      <c r="NS30" s="97"/>
      <c r="NT30" s="97"/>
      <c r="NU30" s="97"/>
      <c r="NV30" s="97"/>
      <c r="NW30" s="98"/>
    </row>
    <row r="31" spans="1:387" ht="13.5" customHeight="1" x14ac:dyDescent="0.15">
      <c r="A31" s="2"/>
      <c r="B31" s="21"/>
      <c r="C31" s="4"/>
      <c r="D31" s="4"/>
      <c r="E31" s="4"/>
      <c r="F31" s="4"/>
      <c r="I31" s="85" t="s">
        <v>
27</v>
      </c>
      <c r="J31" s="85"/>
      <c r="K31" s="85"/>
      <c r="L31" s="85"/>
      <c r="M31" s="85"/>
      <c r="N31" s="85"/>
      <c r="O31" s="85"/>
      <c r="P31" s="85"/>
      <c r="Q31" s="85"/>
      <c r="R31" s="83">
        <f>
データ!Y7</f>
        <v>
91.6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
データ!Z7</f>
        <v>
89.5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
データ!AA7</f>
        <v>
78.8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
データ!AB7</f>
        <v>
97.4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
データ!AC7</f>
        <v>
85.8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
27</v>
      </c>
      <c r="CX31" s="85"/>
      <c r="CY31" s="85"/>
      <c r="CZ31" s="85"/>
      <c r="DA31" s="85"/>
      <c r="DB31" s="85"/>
      <c r="DC31" s="85"/>
      <c r="DD31" s="85"/>
      <c r="DE31" s="85"/>
      <c r="DF31" s="83">
        <f>
データ!AJ7</f>
        <v>
8.6999999999999993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
データ!AK7</f>
        <v>
0.3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
データ!AL7</f>
        <v>
0.2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
データ!AM7</f>
        <v>
20.7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
データ!AN7</f>
        <v>
0.1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
27</v>
      </c>
      <c r="GL31" s="85"/>
      <c r="GM31" s="85"/>
      <c r="GN31" s="85"/>
      <c r="GO31" s="85"/>
      <c r="GP31" s="85"/>
      <c r="GQ31" s="85"/>
      <c r="GR31" s="85"/>
      <c r="GS31" s="85"/>
      <c r="GT31" s="100">
        <f>
データ!AU7</f>
        <v>
48</v>
      </c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>
        <f>
データ!AV7</f>
        <v>
39</v>
      </c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>
        <f>
データ!AW7</f>
        <v>
29</v>
      </c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>
        <f>
データ!AX7</f>
        <v>
18</v>
      </c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00"/>
      <c r="IV31" s="100"/>
      <c r="IW31" s="100"/>
      <c r="IX31" s="100">
        <f>
データ!AY7</f>
        <v>
12</v>
      </c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00"/>
      <c r="JJ31" s="100"/>
      <c r="JK31" s="100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0" t="s">
        <v>
28</v>
      </c>
      <c r="NJ31" s="91"/>
      <c r="NK31" s="91"/>
      <c r="NL31" s="91"/>
      <c r="NM31" s="91"/>
      <c r="NN31" s="91"/>
      <c r="NO31" s="91"/>
      <c r="NP31" s="91"/>
      <c r="NQ31" s="91"/>
      <c r="NR31" s="91"/>
      <c r="NS31" s="91"/>
      <c r="NT31" s="91"/>
      <c r="NU31" s="91"/>
      <c r="NV31" s="91"/>
      <c r="NW31" s="92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5" t="s">
        <v>
29</v>
      </c>
      <c r="J32" s="85"/>
      <c r="K32" s="85"/>
      <c r="L32" s="85"/>
      <c r="M32" s="85"/>
      <c r="N32" s="85"/>
      <c r="O32" s="85"/>
      <c r="P32" s="85"/>
      <c r="Q32" s="85"/>
      <c r="R32" s="83">
        <f>
データ!AD7</f>
        <v>
93.2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
データ!AE7</f>
        <v>
95.5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
データ!AF7</f>
        <v>
96.2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
データ!AG7</f>
        <v>
93.7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
データ!AH7</f>
        <v>
89.8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
29</v>
      </c>
      <c r="CX32" s="85"/>
      <c r="CY32" s="85"/>
      <c r="CZ32" s="85"/>
      <c r="DA32" s="85"/>
      <c r="DB32" s="85"/>
      <c r="DC32" s="85"/>
      <c r="DD32" s="85"/>
      <c r="DE32" s="85"/>
      <c r="DF32" s="83">
        <f>
データ!AO7</f>
        <v>
23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
データ!AP7</f>
        <v>
18.5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
データ!AQ7</f>
        <v>
26.5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
データ!AR7</f>
        <v>
19.600000000000001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
データ!AS7</f>
        <v>
34.5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
29</v>
      </c>
      <c r="GL32" s="85"/>
      <c r="GM32" s="85"/>
      <c r="GN32" s="85"/>
      <c r="GO32" s="85"/>
      <c r="GP32" s="85"/>
      <c r="GQ32" s="85"/>
      <c r="GR32" s="85"/>
      <c r="GS32" s="85"/>
      <c r="GT32" s="100">
        <f>
データ!AZ7</f>
        <v>
3437</v>
      </c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>
        <f>
データ!BA7</f>
        <v>
2595</v>
      </c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>
        <f>
データ!BB7</f>
        <v>
3770</v>
      </c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>
        <f>
データ!BC7</f>
        <v>
3136</v>
      </c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  <c r="IW32" s="100"/>
      <c r="IX32" s="100">
        <f>
データ!BD7</f>
        <v>
173130</v>
      </c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00"/>
      <c r="JJ32" s="100"/>
      <c r="JK32" s="100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3" t="s">
        <v>
139</v>
      </c>
      <c r="NJ32" s="94"/>
      <c r="NK32" s="94"/>
      <c r="NL32" s="94"/>
      <c r="NM32" s="94"/>
      <c r="NN32" s="94"/>
      <c r="NO32" s="94"/>
      <c r="NP32" s="94"/>
      <c r="NQ32" s="94"/>
      <c r="NR32" s="94"/>
      <c r="NS32" s="94"/>
      <c r="NT32" s="94"/>
      <c r="NU32" s="94"/>
      <c r="NV32" s="94"/>
      <c r="NW32" s="95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3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5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3"/>
      <c r="NJ34" s="94"/>
      <c r="NK34" s="94"/>
      <c r="NL34" s="94"/>
      <c r="NM34" s="94"/>
      <c r="NN34" s="94"/>
      <c r="NO34" s="94"/>
      <c r="NP34" s="94"/>
      <c r="NQ34" s="94"/>
      <c r="NR34" s="94"/>
      <c r="NS34" s="94"/>
      <c r="NT34" s="94"/>
      <c r="NU34" s="94"/>
      <c r="NV34" s="94"/>
      <c r="NW34" s="95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3"/>
      <c r="NJ35" s="94"/>
      <c r="NK35" s="94"/>
      <c r="NL35" s="94"/>
      <c r="NM35" s="94"/>
      <c r="NN35" s="94"/>
      <c r="NO35" s="94"/>
      <c r="NP35" s="94"/>
      <c r="NQ35" s="94"/>
      <c r="NR35" s="94"/>
      <c r="NS35" s="94"/>
      <c r="NT35" s="94"/>
      <c r="NU35" s="94"/>
      <c r="NV35" s="94"/>
      <c r="NW35" s="95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3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5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3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5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3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5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3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5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3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5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3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5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3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5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3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5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3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5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3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5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3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5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6"/>
      <c r="NJ47" s="97"/>
      <c r="NK47" s="97"/>
      <c r="NL47" s="97"/>
      <c r="NM47" s="97"/>
      <c r="NN47" s="97"/>
      <c r="NO47" s="97"/>
      <c r="NP47" s="97"/>
      <c r="NQ47" s="97"/>
      <c r="NR47" s="97"/>
      <c r="NS47" s="97"/>
      <c r="NT47" s="97"/>
      <c r="NU47" s="97"/>
      <c r="NV47" s="97"/>
      <c r="NW47" s="98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0" t="s">
        <v>
30</v>
      </c>
      <c r="NJ48" s="91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2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3" t="s">
        <v>
140</v>
      </c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5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3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5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3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5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 t="str">
        <f>
データ!$B$11</f>
        <v>
H28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 t="str">
        <f>
データ!$C$11</f>
        <v>
H29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 t="str">
        <f>
データ!$D$11</f>
        <v>
H30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 t="str">
        <f>
データ!$E$11</f>
        <v>
R01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 t="str">
        <f>
データ!$F$11</f>
        <v>
R02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 t="str">
        <f>
データ!$B$11</f>
        <v>
H28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 t="str">
        <f>
データ!$C$11</f>
        <v>
H29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 t="str">
        <f>
データ!$D$11</f>
        <v>
H30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 t="str">
        <f>
データ!$E$11</f>
        <v>
R01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 t="str">
        <f>
データ!$F$11</f>
        <v>
R02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 t="str">
        <f>
データ!$B$11</f>
        <v>
H28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 t="str">
        <f>
データ!$C$11</f>
        <v>
H29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 t="str">
        <f>
データ!$D$11</f>
        <v>
H30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 t="str">
        <f>
データ!$E$11</f>
        <v>
R01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 t="str">
        <f>
データ!$F$11</f>
        <v>
R02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 t="str">
        <f>
データ!$B$11</f>
        <v>
H28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 t="str">
        <f>
データ!$C$11</f>
        <v>
H29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 t="str">
        <f>
データ!$D$11</f>
        <v>
H30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 t="str">
        <f>
データ!$E$11</f>
        <v>
R01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 t="str">
        <f>
データ!$F$11</f>
        <v>
R02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3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5"/>
    </row>
    <row r="53" spans="1:387" ht="13.5" customHeight="1" x14ac:dyDescent="0.15">
      <c r="A53" s="2"/>
      <c r="B53" s="21"/>
      <c r="C53" s="4"/>
      <c r="D53" s="4"/>
      <c r="E53" s="4"/>
      <c r="F53" s="4"/>
      <c r="I53" s="85" t="s">
        <v>
27</v>
      </c>
      <c r="J53" s="85"/>
      <c r="K53" s="85"/>
      <c r="L53" s="85"/>
      <c r="M53" s="85"/>
      <c r="N53" s="85"/>
      <c r="O53" s="85"/>
      <c r="P53" s="85"/>
      <c r="Q53" s="85"/>
      <c r="R53" s="83">
        <f>
データ!BF7</f>
        <v>
23.2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
データ!BG7</f>
        <v>
22.3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
データ!BH7</f>
        <v>
22.8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
データ!BI7</f>
        <v>
24.2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
データ!BJ7</f>
        <v>
18.399999999999999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
27</v>
      </c>
      <c r="CX53" s="85"/>
      <c r="CY53" s="85"/>
      <c r="CZ53" s="85"/>
      <c r="DA53" s="85"/>
      <c r="DB53" s="85"/>
      <c r="DC53" s="85"/>
      <c r="DD53" s="85"/>
      <c r="DE53" s="85"/>
      <c r="DF53" s="83">
        <f>
データ!BQ7</f>
        <v>
0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
データ!BR7</f>
        <v>
0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
データ!BS7</f>
        <v>
0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
データ!BT7</f>
        <v>
0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
データ!BU7</f>
        <v>
0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
27</v>
      </c>
      <c r="GL53" s="85"/>
      <c r="GM53" s="85"/>
      <c r="GN53" s="85"/>
      <c r="GO53" s="85"/>
      <c r="GP53" s="85"/>
      <c r="GQ53" s="85"/>
      <c r="GR53" s="85"/>
      <c r="GS53" s="85"/>
      <c r="GT53" s="83">
        <f>
データ!CB7</f>
        <v>
-2.6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
データ!CC7</f>
        <v>
-6.2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
データ!CD7</f>
        <v>
-22.9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
データ!CE7</f>
        <v>
2.2999999999999998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
データ!CF7</f>
        <v>
-10.6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
27</v>
      </c>
      <c r="JZ53" s="85"/>
      <c r="KA53" s="85"/>
      <c r="KB53" s="85"/>
      <c r="KC53" s="85"/>
      <c r="KD53" s="85"/>
      <c r="KE53" s="85"/>
      <c r="KF53" s="85"/>
      <c r="KG53" s="85"/>
      <c r="KH53" s="100">
        <f>
データ!CM7</f>
        <v>
20</v>
      </c>
      <c r="KI53" s="100"/>
      <c r="KJ53" s="100"/>
      <c r="KK53" s="100"/>
      <c r="KL53" s="100"/>
      <c r="KM53" s="100"/>
      <c r="KN53" s="100"/>
      <c r="KO53" s="100"/>
      <c r="KP53" s="100"/>
      <c r="KQ53" s="100"/>
      <c r="KR53" s="100"/>
      <c r="KS53" s="100"/>
      <c r="KT53" s="100"/>
      <c r="KU53" s="100"/>
      <c r="KV53" s="100">
        <f>
データ!CN7</f>
        <v>
-702</v>
      </c>
      <c r="KW53" s="100"/>
      <c r="KX53" s="100"/>
      <c r="KY53" s="100"/>
      <c r="KZ53" s="100"/>
      <c r="LA53" s="100"/>
      <c r="LB53" s="100"/>
      <c r="LC53" s="100"/>
      <c r="LD53" s="100"/>
      <c r="LE53" s="100"/>
      <c r="LF53" s="100"/>
      <c r="LG53" s="100"/>
      <c r="LH53" s="100"/>
      <c r="LI53" s="100"/>
      <c r="LJ53" s="100">
        <f>
データ!CO7</f>
        <v>
-5548</v>
      </c>
      <c r="LK53" s="100"/>
      <c r="LL53" s="100"/>
      <c r="LM53" s="100"/>
      <c r="LN53" s="100"/>
      <c r="LO53" s="100"/>
      <c r="LP53" s="100"/>
      <c r="LQ53" s="100"/>
      <c r="LR53" s="100"/>
      <c r="LS53" s="100"/>
      <c r="LT53" s="100"/>
      <c r="LU53" s="100"/>
      <c r="LV53" s="100"/>
      <c r="LW53" s="100"/>
      <c r="LX53" s="100">
        <f>
データ!CP7</f>
        <v>
2745</v>
      </c>
      <c r="LY53" s="100"/>
      <c r="LZ53" s="100"/>
      <c r="MA53" s="100"/>
      <c r="MB53" s="100"/>
      <c r="MC53" s="100"/>
      <c r="MD53" s="100"/>
      <c r="ME53" s="100"/>
      <c r="MF53" s="100"/>
      <c r="MG53" s="100"/>
      <c r="MH53" s="100"/>
      <c r="MI53" s="100"/>
      <c r="MJ53" s="100"/>
      <c r="MK53" s="100"/>
      <c r="ML53" s="100">
        <f>
データ!CQ7</f>
        <v>
-1527</v>
      </c>
      <c r="MM53" s="100"/>
      <c r="MN53" s="100"/>
      <c r="MO53" s="100"/>
      <c r="MP53" s="100"/>
      <c r="MQ53" s="100"/>
      <c r="MR53" s="100"/>
      <c r="MS53" s="100"/>
      <c r="MT53" s="100"/>
      <c r="MU53" s="100"/>
      <c r="MV53" s="100"/>
      <c r="MW53" s="100"/>
      <c r="MX53" s="100"/>
      <c r="MY53" s="100"/>
      <c r="MZ53" s="4"/>
      <c r="NA53" s="4"/>
      <c r="NB53" s="4"/>
      <c r="NC53" s="4"/>
      <c r="ND53" s="4"/>
      <c r="NE53" s="4"/>
      <c r="NF53" s="4"/>
      <c r="NG53" s="22"/>
      <c r="NH53" s="2"/>
      <c r="NI53" s="93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5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5" t="s">
        <v>
29</v>
      </c>
      <c r="J54" s="85"/>
      <c r="K54" s="85"/>
      <c r="L54" s="85"/>
      <c r="M54" s="85"/>
      <c r="N54" s="85"/>
      <c r="O54" s="85"/>
      <c r="P54" s="85"/>
      <c r="Q54" s="85"/>
      <c r="R54" s="83">
        <f>
データ!BK7</f>
        <v>
24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
データ!BL7</f>
        <v>
25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
データ!BM7</f>
        <v>
22.7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
データ!BN7</f>
        <v>
18.600000000000001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
データ!BO7</f>
        <v>
11.5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
29</v>
      </c>
      <c r="CX54" s="85"/>
      <c r="CY54" s="85"/>
      <c r="CZ54" s="85"/>
      <c r="DA54" s="85"/>
      <c r="DB54" s="85"/>
      <c r="DC54" s="85"/>
      <c r="DD54" s="85"/>
      <c r="DE54" s="85"/>
      <c r="DF54" s="83">
        <f>
データ!BV7</f>
        <v>
35.200000000000003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
データ!BW7</f>
        <v>
36.299999999999997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
データ!BX7</f>
        <v>
37.200000000000003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
データ!BY7</f>
        <v>
35.799999999999997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
データ!BZ7</f>
        <v>
267.7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
29</v>
      </c>
      <c r="GL54" s="85"/>
      <c r="GM54" s="85"/>
      <c r="GN54" s="85"/>
      <c r="GO54" s="85"/>
      <c r="GP54" s="85"/>
      <c r="GQ54" s="85"/>
      <c r="GR54" s="85"/>
      <c r="GS54" s="85"/>
      <c r="GT54" s="83">
        <f>
データ!CG7</f>
        <v>
-18.8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
データ!CH7</f>
        <v>
-36.9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
データ!CI7</f>
        <v>
-54.2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
データ!CJ7</f>
        <v>
-15.3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
データ!CK7</f>
        <v>
-73.3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
29</v>
      </c>
      <c r="JZ54" s="85"/>
      <c r="KA54" s="85"/>
      <c r="KB54" s="85"/>
      <c r="KC54" s="85"/>
      <c r="KD54" s="85"/>
      <c r="KE54" s="85"/>
      <c r="KF54" s="85"/>
      <c r="KG54" s="85"/>
      <c r="KH54" s="101">
        <f>
データ!CR7</f>
        <v>
-8684</v>
      </c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2"/>
      <c r="KU54" s="103"/>
      <c r="KV54" s="101">
        <f>
データ!CS7</f>
        <v>
-9820</v>
      </c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
データ!CT7</f>
        <v>
-10800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3"/>
      <c r="LX54" s="101">
        <f>
データ!CU7</f>
        <v>
-16698</v>
      </c>
      <c r="LY54" s="102"/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3"/>
      <c r="ML54" s="101">
        <f>
データ!CV7</f>
        <v>
410267</v>
      </c>
      <c r="MM54" s="102"/>
      <c r="MN54" s="102"/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3"/>
      <c r="MZ54" s="4"/>
      <c r="NA54" s="4"/>
      <c r="NB54" s="4"/>
      <c r="NC54" s="4"/>
      <c r="ND54" s="4"/>
      <c r="NE54" s="4"/>
      <c r="NF54" s="4"/>
      <c r="NG54" s="22"/>
      <c r="NH54" s="2"/>
      <c r="NI54" s="93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5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3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5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3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5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3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5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3"/>
      <c r="NJ58" s="94"/>
      <c r="NK58" s="94"/>
      <c r="NL58" s="94"/>
      <c r="NM58" s="94"/>
      <c r="NN58" s="94"/>
      <c r="NO58" s="94"/>
      <c r="NP58" s="94"/>
      <c r="NQ58" s="94"/>
      <c r="NR58" s="94"/>
      <c r="NS58" s="94"/>
      <c r="NT58" s="94"/>
      <c r="NU58" s="94"/>
      <c r="NV58" s="94"/>
      <c r="NW58" s="95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3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5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7" t="s">
        <v>
31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20"/>
      <c r="NC60" s="20"/>
      <c r="ND60" s="20"/>
      <c r="NE60" s="20"/>
      <c r="NF60" s="20"/>
      <c r="NG60" s="32"/>
      <c r="NH60" s="2"/>
      <c r="NI60" s="93"/>
      <c r="NJ60" s="94"/>
      <c r="NK60" s="94"/>
      <c r="NL60" s="94"/>
      <c r="NM60" s="94"/>
      <c r="NN60" s="94"/>
      <c r="NO60" s="94"/>
      <c r="NP60" s="94"/>
      <c r="NQ60" s="94"/>
      <c r="NR60" s="94"/>
      <c r="NS60" s="94"/>
      <c r="NT60" s="94"/>
      <c r="NU60" s="94"/>
      <c r="NV60" s="94"/>
      <c r="NW60" s="95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  <c r="HR61" s="88"/>
      <c r="HS61" s="88"/>
      <c r="HT61" s="88"/>
      <c r="HU61" s="88"/>
      <c r="HV61" s="88"/>
      <c r="HW61" s="88"/>
      <c r="HX61" s="88"/>
      <c r="HY61" s="88"/>
      <c r="HZ61" s="88"/>
      <c r="IA61" s="88"/>
      <c r="IB61" s="88"/>
      <c r="IC61" s="88"/>
      <c r="ID61" s="88"/>
      <c r="IE61" s="88"/>
      <c r="IF61" s="88"/>
      <c r="IG61" s="88"/>
      <c r="IH61" s="88"/>
      <c r="II61" s="88"/>
      <c r="IJ61" s="88"/>
      <c r="IK61" s="88"/>
      <c r="IL61" s="88"/>
      <c r="IM61" s="88"/>
      <c r="IN61" s="88"/>
      <c r="IO61" s="88"/>
      <c r="IP61" s="88"/>
      <c r="IQ61" s="88"/>
      <c r="IR61" s="88"/>
      <c r="IS61" s="88"/>
      <c r="IT61" s="88"/>
      <c r="IU61" s="88"/>
      <c r="IV61" s="88"/>
      <c r="IW61" s="88"/>
      <c r="IX61" s="88"/>
      <c r="IY61" s="88"/>
      <c r="IZ61" s="88"/>
      <c r="JA61" s="88"/>
      <c r="JB61" s="88"/>
      <c r="JC61" s="88"/>
      <c r="JD61" s="88"/>
      <c r="JE61" s="88"/>
      <c r="JF61" s="88"/>
      <c r="JG61" s="88"/>
      <c r="JH61" s="88"/>
      <c r="JI61" s="88"/>
      <c r="JJ61" s="88"/>
      <c r="JK61" s="88"/>
      <c r="JL61" s="88"/>
      <c r="JM61" s="88"/>
      <c r="JN61" s="88"/>
      <c r="JO61" s="88"/>
      <c r="JP61" s="88"/>
      <c r="JQ61" s="88"/>
      <c r="JR61" s="88"/>
      <c r="JS61" s="88"/>
      <c r="JT61" s="88"/>
      <c r="JU61" s="88"/>
      <c r="JV61" s="88"/>
      <c r="JW61" s="88"/>
      <c r="JX61" s="88"/>
      <c r="JY61" s="88"/>
      <c r="JZ61" s="88"/>
      <c r="KA61" s="88"/>
      <c r="KB61" s="88"/>
      <c r="KC61" s="88"/>
      <c r="KD61" s="88"/>
      <c r="KE61" s="88"/>
      <c r="KF61" s="88"/>
      <c r="KG61" s="88"/>
      <c r="KH61" s="88"/>
      <c r="KI61" s="88"/>
      <c r="KJ61" s="88"/>
      <c r="KK61" s="88"/>
      <c r="KL61" s="88"/>
      <c r="KM61" s="88"/>
      <c r="KN61" s="88"/>
      <c r="KO61" s="88"/>
      <c r="KP61" s="88"/>
      <c r="KQ61" s="88"/>
      <c r="KR61" s="88"/>
      <c r="KS61" s="88"/>
      <c r="KT61" s="88"/>
      <c r="KU61" s="88"/>
      <c r="KV61" s="88"/>
      <c r="KW61" s="88"/>
      <c r="KX61" s="88"/>
      <c r="KY61" s="88"/>
      <c r="KZ61" s="88"/>
      <c r="LA61" s="88"/>
      <c r="LB61" s="88"/>
      <c r="LC61" s="88"/>
      <c r="LD61" s="88"/>
      <c r="LE61" s="88"/>
      <c r="LF61" s="88"/>
      <c r="LG61" s="88"/>
      <c r="LH61" s="88"/>
      <c r="LI61" s="88"/>
      <c r="LJ61" s="88"/>
      <c r="LK61" s="88"/>
      <c r="LL61" s="88"/>
      <c r="LM61" s="88"/>
      <c r="LN61" s="88"/>
      <c r="LO61" s="88"/>
      <c r="LP61" s="88"/>
      <c r="LQ61" s="88"/>
      <c r="LR61" s="88"/>
      <c r="LS61" s="88"/>
      <c r="LT61" s="88"/>
      <c r="LU61" s="88"/>
      <c r="LV61" s="88"/>
      <c r="LW61" s="88"/>
      <c r="LX61" s="88"/>
      <c r="LY61" s="88"/>
      <c r="LZ61" s="88"/>
      <c r="MA61" s="88"/>
      <c r="MB61" s="88"/>
      <c r="MC61" s="88"/>
      <c r="MD61" s="88"/>
      <c r="ME61" s="88"/>
      <c r="MF61" s="88"/>
      <c r="MG61" s="88"/>
      <c r="MH61" s="88"/>
      <c r="MI61" s="88"/>
      <c r="MJ61" s="88"/>
      <c r="MK61" s="88"/>
      <c r="ML61" s="88"/>
      <c r="MM61" s="88"/>
      <c r="MN61" s="88"/>
      <c r="MO61" s="88"/>
      <c r="MP61" s="88"/>
      <c r="MQ61" s="88"/>
      <c r="MR61" s="88"/>
      <c r="MS61" s="88"/>
      <c r="MT61" s="88"/>
      <c r="MU61" s="88"/>
      <c r="MV61" s="88"/>
      <c r="MW61" s="88"/>
      <c r="MX61" s="88"/>
      <c r="MY61" s="88"/>
      <c r="MZ61" s="88"/>
      <c r="NA61" s="88"/>
      <c r="NB61" s="20"/>
      <c r="NC61" s="20"/>
      <c r="ND61" s="20"/>
      <c r="NE61" s="20"/>
      <c r="NF61" s="20"/>
      <c r="NG61" s="32"/>
      <c r="NH61" s="2"/>
      <c r="NI61" s="93"/>
      <c r="NJ61" s="94"/>
      <c r="NK61" s="94"/>
      <c r="NL61" s="94"/>
      <c r="NM61" s="94"/>
      <c r="NN61" s="94"/>
      <c r="NO61" s="94"/>
      <c r="NP61" s="94"/>
      <c r="NQ61" s="94"/>
      <c r="NR61" s="94"/>
      <c r="NS61" s="94"/>
      <c r="NT61" s="94"/>
      <c r="NU61" s="94"/>
      <c r="NV61" s="94"/>
      <c r="NW61" s="95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3"/>
      <c r="NJ62" s="94"/>
      <c r="NK62" s="94"/>
      <c r="NL62" s="94"/>
      <c r="NM62" s="94"/>
      <c r="NN62" s="94"/>
      <c r="NO62" s="94"/>
      <c r="NP62" s="94"/>
      <c r="NQ62" s="94"/>
      <c r="NR62" s="94"/>
      <c r="NS62" s="94"/>
      <c r="NT62" s="94"/>
      <c r="NU62" s="94"/>
      <c r="NV62" s="94"/>
      <c r="NW62" s="95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89" t="s">
        <v>
32</v>
      </c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3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5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6"/>
      <c r="NJ64" s="97"/>
      <c r="NK64" s="97"/>
      <c r="NL64" s="97"/>
      <c r="NM64" s="97"/>
      <c r="NN64" s="97"/>
      <c r="NO64" s="97"/>
      <c r="NP64" s="97"/>
      <c r="NQ64" s="97"/>
      <c r="NR64" s="97"/>
      <c r="NS64" s="97"/>
      <c r="NT64" s="97"/>
      <c r="NU64" s="97"/>
      <c r="NV64" s="97"/>
      <c r="NW64" s="98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0" t="s">
        <v>
33</v>
      </c>
      <c r="NJ65" s="91"/>
      <c r="NK65" s="91"/>
      <c r="NL65" s="91"/>
      <c r="NM65" s="91"/>
      <c r="NN65" s="91"/>
      <c r="NO65" s="91"/>
      <c r="NP65" s="91"/>
      <c r="NQ65" s="91"/>
      <c r="NR65" s="91"/>
      <c r="NS65" s="91"/>
      <c r="NT65" s="91"/>
      <c r="NU65" s="91"/>
      <c r="NV65" s="91"/>
      <c r="NW65" s="92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3" t="s">
        <v>
141</v>
      </c>
      <c r="NJ66" s="94"/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5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9">
        <f>
データ!DI6</f>
        <v>
276217</v>
      </c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3"/>
      <c r="NJ67" s="94"/>
      <c r="NK67" s="94"/>
      <c r="NL67" s="94"/>
      <c r="NM67" s="94"/>
      <c r="NN67" s="94"/>
      <c r="NO67" s="94"/>
      <c r="NP67" s="94"/>
      <c r="NQ67" s="94"/>
      <c r="NR67" s="94"/>
      <c r="NS67" s="94"/>
      <c r="NT67" s="94"/>
      <c r="NU67" s="94"/>
      <c r="NV67" s="94"/>
      <c r="NW67" s="95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3"/>
      <c r="NJ68" s="94"/>
      <c r="NK68" s="94"/>
      <c r="NL68" s="94"/>
      <c r="NM68" s="94"/>
      <c r="NN68" s="94"/>
      <c r="NO68" s="94"/>
      <c r="NP68" s="94"/>
      <c r="NQ68" s="94"/>
      <c r="NR68" s="94"/>
      <c r="NS68" s="94"/>
      <c r="NT68" s="94"/>
      <c r="NU68" s="94"/>
      <c r="NV68" s="94"/>
      <c r="NW68" s="95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3"/>
      <c r="NJ69" s="94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5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3"/>
      <c r="NJ70" s="94"/>
      <c r="NK70" s="94"/>
      <c r="NL70" s="94"/>
      <c r="NM70" s="94"/>
      <c r="NN70" s="94"/>
      <c r="NO70" s="94"/>
      <c r="NP70" s="94"/>
      <c r="NQ70" s="94"/>
      <c r="NR70" s="94"/>
      <c r="NS70" s="94"/>
      <c r="NT70" s="94"/>
      <c r="NU70" s="94"/>
      <c r="NV70" s="94"/>
      <c r="NW70" s="95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3"/>
      <c r="NJ71" s="94"/>
      <c r="NK71" s="94"/>
      <c r="NL71" s="94"/>
      <c r="NM71" s="94"/>
      <c r="NN71" s="94"/>
      <c r="NO71" s="94"/>
      <c r="NP71" s="94"/>
      <c r="NQ71" s="94"/>
      <c r="NR71" s="94"/>
      <c r="NS71" s="94"/>
      <c r="NT71" s="94"/>
      <c r="NU71" s="94"/>
      <c r="NV71" s="94"/>
      <c r="NW71" s="95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89" t="s">
        <v>
34</v>
      </c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3"/>
      <c r="NJ72" s="94"/>
      <c r="NK72" s="94"/>
      <c r="NL72" s="94"/>
      <c r="NM72" s="94"/>
      <c r="NN72" s="94"/>
      <c r="NO72" s="94"/>
      <c r="NP72" s="94"/>
      <c r="NQ72" s="94"/>
      <c r="NR72" s="94"/>
      <c r="NS72" s="94"/>
      <c r="NT72" s="94"/>
      <c r="NU72" s="94"/>
      <c r="NV72" s="94"/>
      <c r="NW72" s="95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3"/>
      <c r="NJ73" s="94"/>
      <c r="NK73" s="94"/>
      <c r="NL73" s="94"/>
      <c r="NM73" s="94"/>
      <c r="NN73" s="94"/>
      <c r="NO73" s="94"/>
      <c r="NP73" s="94"/>
      <c r="NQ73" s="94"/>
      <c r="NR73" s="94"/>
      <c r="NS73" s="94"/>
      <c r="NT73" s="94"/>
      <c r="NU73" s="94"/>
      <c r="NV73" s="94"/>
      <c r="NW73" s="95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3"/>
      <c r="NJ74" s="94"/>
      <c r="NK74" s="94"/>
      <c r="NL74" s="94"/>
      <c r="NM74" s="94"/>
      <c r="NN74" s="94"/>
      <c r="NO74" s="94"/>
      <c r="NP74" s="94"/>
      <c r="NQ74" s="94"/>
      <c r="NR74" s="94"/>
      <c r="NS74" s="94"/>
      <c r="NT74" s="94"/>
      <c r="NU74" s="94"/>
      <c r="NV74" s="94"/>
      <c r="NW74" s="95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3"/>
      <c r="NJ75" s="94"/>
      <c r="NK75" s="94"/>
      <c r="NL75" s="94"/>
      <c r="NM75" s="94"/>
      <c r="NN75" s="94"/>
      <c r="NO75" s="94"/>
      <c r="NP75" s="94"/>
      <c r="NQ75" s="94"/>
      <c r="NR75" s="94"/>
      <c r="NS75" s="94"/>
      <c r="NT75" s="94"/>
      <c r="NU75" s="94"/>
      <c r="NV75" s="94"/>
      <c r="NW75" s="95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 t="str">
        <f>
データ!$B$11</f>
        <v>
H28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 t="str">
        <f>
データ!$C$11</f>
        <v>
H29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 t="str">
        <f>
データ!$D$11</f>
        <v>
H30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 t="str">
        <f>
データ!$E$11</f>
        <v>
R01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 t="str">
        <f>
データ!$F$11</f>
        <v>
R02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9">
        <f>
データ!DJ6</f>
        <v>
37000</v>
      </c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 t="str">
        <f>
データ!$B$11</f>
        <v>
H28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 t="str">
        <f>
データ!$C$11</f>
        <v>
H29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 t="str">
        <f>
データ!$D$11</f>
        <v>
H30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 t="str">
        <f>
データ!$E$11</f>
        <v>
R01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 t="str">
        <f>
データ!$F$11</f>
        <v>
R02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 t="str">
        <f>
データ!$B$11</f>
        <v>
H28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 t="str">
        <f>
データ!$C$11</f>
        <v>
H29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 t="str">
        <f>
データ!$D$11</f>
        <v>
H30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 t="str">
        <f>
データ!$E$11</f>
        <v>
R01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 t="str">
        <f>
データ!$F$11</f>
        <v>
R02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3"/>
      <c r="NJ76" s="94"/>
      <c r="NK76" s="94"/>
      <c r="NL76" s="94"/>
      <c r="NM76" s="94"/>
      <c r="NN76" s="94"/>
      <c r="NO76" s="94"/>
      <c r="NP76" s="94"/>
      <c r="NQ76" s="94"/>
      <c r="NR76" s="94"/>
      <c r="NS76" s="94"/>
      <c r="NT76" s="94"/>
      <c r="NU76" s="94"/>
      <c r="NV76" s="94"/>
      <c r="NW76" s="95"/>
    </row>
    <row r="77" spans="1:387" ht="13.5" customHeight="1" x14ac:dyDescent="0.15">
      <c r="A77" s="2"/>
      <c r="B77" s="21"/>
      <c r="C77" s="4"/>
      <c r="D77" s="4"/>
      <c r="E77" s="4"/>
      <c r="F77" s="4"/>
      <c r="I77" s="85" t="s">
        <v>
27</v>
      </c>
      <c r="J77" s="85"/>
      <c r="K77" s="85"/>
      <c r="L77" s="85"/>
      <c r="M77" s="85"/>
      <c r="N77" s="85"/>
      <c r="O77" s="85"/>
      <c r="P77" s="85"/>
      <c r="Q77" s="85"/>
      <c r="R77" s="84" t="str">
        <f>
データ!CX7</f>
        <v xml:space="preserve">
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
データ!CY7</f>
        <v xml:space="preserve">
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
データ!CZ7</f>
        <v xml:space="preserve">
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
データ!DA7</f>
        <v xml:space="preserve">
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
データ!DB7</f>
        <v xml:space="preserve">
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
27</v>
      </c>
      <c r="GL77" s="85"/>
      <c r="GM77" s="85"/>
      <c r="GN77" s="85"/>
      <c r="GO77" s="85"/>
      <c r="GP77" s="85"/>
      <c r="GQ77" s="85"/>
      <c r="GR77" s="85"/>
      <c r="GS77" s="85"/>
      <c r="GT77" s="84" t="str">
        <f>
データ!DK7</f>
        <v xml:space="preserve">
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
データ!DL7</f>
        <v xml:space="preserve">
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
データ!DM7</f>
        <v xml:space="preserve">
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
データ!DN7</f>
        <v xml:space="preserve">
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
データ!DO7</f>
        <v xml:space="preserve">
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
27</v>
      </c>
      <c r="JZ77" s="85"/>
      <c r="KA77" s="85"/>
      <c r="KB77" s="85"/>
      <c r="KC77" s="85"/>
      <c r="KD77" s="85"/>
      <c r="KE77" s="85"/>
      <c r="KF77" s="85"/>
      <c r="KG77" s="85"/>
      <c r="KH77" s="83">
        <f>
データ!DV7</f>
        <v>
39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
データ!DW7</f>
        <v>
30.4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
データ!DX7</f>
        <v>
20.399999999999999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
データ!DY7</f>
        <v>
9.6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
データ!DZ7</f>
        <v>
0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3"/>
      <c r="NJ77" s="94"/>
      <c r="NK77" s="94"/>
      <c r="NL77" s="94"/>
      <c r="NM77" s="94"/>
      <c r="NN77" s="94"/>
      <c r="NO77" s="94"/>
      <c r="NP77" s="94"/>
      <c r="NQ77" s="94"/>
      <c r="NR77" s="94"/>
      <c r="NS77" s="94"/>
      <c r="NT77" s="94"/>
      <c r="NU77" s="94"/>
      <c r="NV77" s="94"/>
      <c r="NW77" s="95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5" t="s">
        <v>
29</v>
      </c>
      <c r="J78" s="85"/>
      <c r="K78" s="85"/>
      <c r="L78" s="85"/>
      <c r="M78" s="85"/>
      <c r="N78" s="85"/>
      <c r="O78" s="85"/>
      <c r="P78" s="85"/>
      <c r="Q78" s="85"/>
      <c r="R78" s="84" t="str">
        <f>
データ!DC7</f>
        <v xml:space="preserve">
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
データ!DD7</f>
        <v xml:space="preserve">
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
データ!DE7</f>
        <v xml:space="preserve">
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
データ!DF7</f>
        <v xml:space="preserve">
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
データ!DG7</f>
        <v xml:space="preserve">
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
29</v>
      </c>
      <c r="GL78" s="85"/>
      <c r="GM78" s="85"/>
      <c r="GN78" s="85"/>
      <c r="GO78" s="85"/>
      <c r="GP78" s="85"/>
      <c r="GQ78" s="85"/>
      <c r="GR78" s="85"/>
      <c r="GS78" s="85"/>
      <c r="GT78" s="84" t="str">
        <f>
データ!DP7</f>
        <v xml:space="preserve">
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
データ!DQ7</f>
        <v xml:space="preserve">
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
データ!DR7</f>
        <v xml:space="preserve">
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
データ!DS7</f>
        <v xml:space="preserve">
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
データ!DT7</f>
        <v xml:space="preserve">
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
29</v>
      </c>
      <c r="JZ78" s="85"/>
      <c r="KA78" s="85"/>
      <c r="KB78" s="85"/>
      <c r="KC78" s="85"/>
      <c r="KD78" s="85"/>
      <c r="KE78" s="85"/>
      <c r="KF78" s="85"/>
      <c r="KG78" s="85"/>
      <c r="KH78" s="83">
        <f>
データ!EA7</f>
        <v>
47.5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
データ!EB7</f>
        <v>
555.79999999999995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
データ!EC7</f>
        <v>
536.70000000000005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
データ!ED7</f>
        <v>
21.2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
データ!EE7</f>
        <v>
105.5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3"/>
      <c r="NJ78" s="94"/>
      <c r="NK78" s="94"/>
      <c r="NL78" s="94"/>
      <c r="NM78" s="94"/>
      <c r="NN78" s="94"/>
      <c r="NO78" s="94"/>
      <c r="NP78" s="94"/>
      <c r="NQ78" s="94"/>
      <c r="NR78" s="94"/>
      <c r="NS78" s="94"/>
      <c r="NT78" s="94"/>
      <c r="NU78" s="94"/>
      <c r="NV78" s="94"/>
      <c r="NW78" s="95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3"/>
      <c r="NJ79" s="94"/>
      <c r="NK79" s="94"/>
      <c r="NL79" s="94"/>
      <c r="NM79" s="94"/>
      <c r="NN79" s="94"/>
      <c r="NO79" s="94"/>
      <c r="NP79" s="94"/>
      <c r="NQ79" s="94"/>
      <c r="NR79" s="94"/>
      <c r="NS79" s="94"/>
      <c r="NT79" s="94"/>
      <c r="NU79" s="94"/>
      <c r="NV79" s="94"/>
      <c r="NW79" s="95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3"/>
      <c r="NJ80" s="94"/>
      <c r="NK80" s="94"/>
      <c r="NL80" s="94"/>
      <c r="NM80" s="94"/>
      <c r="NN80" s="94"/>
      <c r="NO80" s="94"/>
      <c r="NP80" s="94"/>
      <c r="NQ80" s="94"/>
      <c r="NR80" s="94"/>
      <c r="NS80" s="94"/>
      <c r="NT80" s="94"/>
      <c r="NU80" s="94"/>
      <c r="NV80" s="94"/>
      <c r="NW80" s="95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3"/>
      <c r="NJ81" s="94"/>
      <c r="NK81" s="94"/>
      <c r="NL81" s="94"/>
      <c r="NM81" s="94"/>
      <c r="NN81" s="94"/>
      <c r="NO81" s="94"/>
      <c r="NP81" s="94"/>
      <c r="NQ81" s="94"/>
      <c r="NR81" s="94"/>
      <c r="NS81" s="94"/>
      <c r="NT81" s="94"/>
      <c r="NU81" s="94"/>
      <c r="NV81" s="94"/>
      <c r="NW81" s="95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6"/>
      <c r="NJ82" s="97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8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
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
36</v>
      </c>
      <c r="C87" s="39" t="s">
        <v>
37</v>
      </c>
      <c r="D87" s="39" t="s">
        <v>
38</v>
      </c>
      <c r="E87" s="39" t="s">
        <v>
39</v>
      </c>
      <c r="F87" s="39" t="s">
        <v>
40</v>
      </c>
      <c r="G87" s="39" t="s">
        <v>
41</v>
      </c>
      <c r="H87" s="39" t="s">
        <v>
42</v>
      </c>
      <c r="I87" s="39" t="s">
        <v>
43</v>
      </c>
      <c r="J87" s="39" t="s">
        <v>
44</v>
      </c>
      <c r="K87" s="39" t="s">
        <v>
45</v>
      </c>
      <c r="L87" s="39" t="s">
        <v>
46</v>
      </c>
      <c r="M87" s="39" t="s">
        <v>
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
データ!AI6</f>
        <v>
【86.6】</v>
      </c>
      <c r="C88" s="39" t="str">
        <f>
データ!AT6</f>
        <v>
【33.7】</v>
      </c>
      <c r="D88" s="39" t="str">
        <f>
データ!BE6</f>
        <v>
【1,475,862】</v>
      </c>
      <c r="E88" s="39" t="str">
        <f>
データ!BP6</f>
        <v>
【10.1】</v>
      </c>
      <c r="F88" s="39" t="str">
        <f>
データ!CA6</f>
        <v>
【170.8】</v>
      </c>
      <c r="G88" s="39" t="str">
        <f>
データ!CL6</f>
        <v>
【△121.1】</v>
      </c>
      <c r="H88" s="39" t="str">
        <f>
データ!CW6</f>
        <v>
【△29,447】</v>
      </c>
      <c r="I88" s="39" t="str">
        <f>
データ!DH6</f>
        <v xml:space="preserve">
 </v>
      </c>
      <c r="J88" s="39" t="s">
        <v>
48</v>
      </c>
      <c r="K88" s="39" t="s">
        <v>
48</v>
      </c>
      <c r="L88" s="39" t="str">
        <f>
データ!DU6</f>
        <v xml:space="preserve">
 </v>
      </c>
      <c r="M88" s="39" t="str">
        <f>
データ!EF6</f>
        <v>
【107.3】</v>
      </c>
      <c r="N88" s="39" t="str">
        <f>
データ!EF6</f>
        <v>
【107.3】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72UYI3rDOoaufRReApw0WJS5eikKOqjPnvLZVAROcM/+iuB7LamiS9EVwiIB2CKtq+itAdpeosl0n85BX5ioRg==" saltValue="NEqbLWn+p7fnNilYzvta6A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20"/>
  <sheetViews>
    <sheetView showGridLines="0" workbookViewId="0">
      <selection activeCell="M9" sqref="M9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
49</v>
      </c>
      <c r="Y1" s="41">
        <v>
1</v>
      </c>
      <c r="Z1" s="41">
        <v>
1</v>
      </c>
      <c r="AA1" s="41">
        <v>
1</v>
      </c>
      <c r="AB1" s="41">
        <v>
1</v>
      </c>
      <c r="AC1" s="41">
        <v>
1</v>
      </c>
      <c r="AD1" s="41">
        <v>
1</v>
      </c>
      <c r="AE1" s="41">
        <v>
1</v>
      </c>
      <c r="AF1" s="41">
        <v>
1</v>
      </c>
      <c r="AG1" s="41">
        <v>
1</v>
      </c>
      <c r="AH1" s="41">
        <v>
1</v>
      </c>
      <c r="AI1" s="41"/>
      <c r="AJ1" s="41">
        <v>
1</v>
      </c>
      <c r="AK1" s="41">
        <v>
1</v>
      </c>
      <c r="AL1" s="41">
        <v>
1</v>
      </c>
      <c r="AM1" s="41">
        <v>
1</v>
      </c>
      <c r="AN1" s="41">
        <v>
1</v>
      </c>
      <c r="AO1" s="41">
        <v>
1</v>
      </c>
      <c r="AP1" s="41">
        <v>
1</v>
      </c>
      <c r="AQ1" s="41">
        <v>
1</v>
      </c>
      <c r="AR1" s="41">
        <v>
1</v>
      </c>
      <c r="AS1" s="41">
        <v>
1</v>
      </c>
      <c r="AT1" s="41"/>
      <c r="AU1" s="41">
        <v>
1</v>
      </c>
      <c r="AV1" s="41">
        <v>
1</v>
      </c>
      <c r="AW1" s="41">
        <v>
1</v>
      </c>
      <c r="AX1" s="41">
        <v>
1</v>
      </c>
      <c r="AY1" s="41">
        <v>
1</v>
      </c>
      <c r="AZ1" s="41">
        <v>
1</v>
      </c>
      <c r="BA1" s="41">
        <v>
1</v>
      </c>
      <c r="BB1" s="41">
        <v>
1</v>
      </c>
      <c r="BC1" s="41">
        <v>
1</v>
      </c>
      <c r="BD1" s="41">
        <v>
1</v>
      </c>
      <c r="BE1" s="41"/>
      <c r="BF1" s="41">
        <v>
1</v>
      </c>
      <c r="BG1" s="41">
        <v>
1</v>
      </c>
      <c r="BH1" s="41">
        <v>
1</v>
      </c>
      <c r="BI1" s="41">
        <v>
1</v>
      </c>
      <c r="BJ1" s="41">
        <v>
1</v>
      </c>
      <c r="BK1" s="41">
        <v>
1</v>
      </c>
      <c r="BL1" s="41">
        <v>
1</v>
      </c>
      <c r="BM1" s="41">
        <v>
1</v>
      </c>
      <c r="BN1" s="41">
        <v>
1</v>
      </c>
      <c r="BO1" s="41">
        <v>
1</v>
      </c>
      <c r="BP1" s="41"/>
      <c r="BQ1" s="41">
        <v>
1</v>
      </c>
      <c r="BR1" s="41">
        <v>
1</v>
      </c>
      <c r="BS1" s="41">
        <v>
1</v>
      </c>
      <c r="BT1" s="41">
        <v>
1</v>
      </c>
      <c r="BU1" s="41">
        <v>
1</v>
      </c>
      <c r="BV1" s="41">
        <v>
1</v>
      </c>
      <c r="BW1" s="41">
        <v>
1</v>
      </c>
      <c r="BX1" s="41">
        <v>
1</v>
      </c>
      <c r="BY1" s="41">
        <v>
1</v>
      </c>
      <c r="BZ1" s="41">
        <v>
1</v>
      </c>
      <c r="CA1" s="41"/>
      <c r="CB1" s="41">
        <v>
1</v>
      </c>
      <c r="CC1" s="41">
        <v>
1</v>
      </c>
      <c r="CD1" s="41">
        <v>
1</v>
      </c>
      <c r="CE1" s="41">
        <v>
1</v>
      </c>
      <c r="CF1" s="41">
        <v>
1</v>
      </c>
      <c r="CG1" s="41">
        <v>
1</v>
      </c>
      <c r="CH1" s="41">
        <v>
1</v>
      </c>
      <c r="CI1" s="41">
        <v>
1</v>
      </c>
      <c r="CJ1" s="41">
        <v>
1</v>
      </c>
      <c r="CK1" s="41">
        <v>
1</v>
      </c>
      <c r="CL1" s="41"/>
      <c r="CM1" s="41">
        <v>
1</v>
      </c>
      <c r="CN1" s="41">
        <v>
1</v>
      </c>
      <c r="CO1" s="41">
        <v>
1</v>
      </c>
      <c r="CP1" s="41">
        <v>
1</v>
      </c>
      <c r="CQ1" s="41">
        <v>
1</v>
      </c>
      <c r="CR1" s="41">
        <v>
1</v>
      </c>
      <c r="CS1" s="41">
        <v>
1</v>
      </c>
      <c r="CT1" s="41">
        <v>
1</v>
      </c>
      <c r="CU1" s="41">
        <v>
1</v>
      </c>
      <c r="CV1" s="41">
        <v>
1</v>
      </c>
      <c r="CW1" s="41"/>
      <c r="CX1" s="41">
        <v>
1</v>
      </c>
      <c r="CY1" s="41">
        <v>
1</v>
      </c>
      <c r="CZ1" s="41">
        <v>
1</v>
      </c>
      <c r="DA1" s="41">
        <v>
1</v>
      </c>
      <c r="DB1" s="41">
        <v>
1</v>
      </c>
      <c r="DC1" s="41">
        <v>
1</v>
      </c>
      <c r="DD1" s="41">
        <v>
1</v>
      </c>
      <c r="DE1" s="41">
        <v>
1</v>
      </c>
      <c r="DF1" s="41">
        <v>
1</v>
      </c>
      <c r="DG1" s="41">
        <v>
1</v>
      </c>
      <c r="DH1" s="41"/>
      <c r="DK1" s="41">
        <v>
1</v>
      </c>
      <c r="DL1" s="41">
        <v>
1</v>
      </c>
      <c r="DM1" s="41">
        <v>
1</v>
      </c>
      <c r="DN1" s="41">
        <v>
1</v>
      </c>
      <c r="DO1" s="41">
        <v>
1</v>
      </c>
      <c r="DP1" s="41">
        <v>
1</v>
      </c>
      <c r="DQ1" s="41">
        <v>
1</v>
      </c>
      <c r="DR1" s="41">
        <v>
1</v>
      </c>
      <c r="DS1" s="41">
        <v>
1</v>
      </c>
      <c r="DT1" s="41">
        <v>
1</v>
      </c>
      <c r="DU1" s="41"/>
      <c r="DV1" s="41">
        <v>
1</v>
      </c>
      <c r="DW1" s="41">
        <v>
1</v>
      </c>
      <c r="DX1" s="41">
        <v>
1</v>
      </c>
      <c r="DY1" s="41">
        <v>
1</v>
      </c>
      <c r="DZ1" s="41">
        <v>
1</v>
      </c>
      <c r="EA1" s="41">
        <v>
1</v>
      </c>
      <c r="EB1" s="41">
        <v>
1</v>
      </c>
      <c r="EC1" s="41">
        <v>
1</v>
      </c>
      <c r="ED1" s="41">
        <v>
1</v>
      </c>
      <c r="EE1" s="41">
        <v>
1</v>
      </c>
      <c r="EF1" s="41"/>
      <c r="EG1" s="41">
        <v>
1</v>
      </c>
      <c r="EH1" s="41">
        <v>
1</v>
      </c>
      <c r="EI1" s="41">
        <v>
1</v>
      </c>
      <c r="EJ1" s="41">
        <v>
1</v>
      </c>
      <c r="EK1" s="41">
        <v>
1</v>
      </c>
      <c r="EL1" s="41">
        <v>
1</v>
      </c>
      <c r="EM1" s="41">
        <v>
1</v>
      </c>
      <c r="EN1" s="41">
        <v>
1</v>
      </c>
      <c r="EO1" s="41">
        <v>
1</v>
      </c>
      <c r="EP1" s="41">
        <v>
1</v>
      </c>
    </row>
    <row r="2" spans="1:146" x14ac:dyDescent="0.15">
      <c r="A2" s="42" t="s">
        <v>
50</v>
      </c>
      <c r="B2" s="42">
        <f>
COLUMN()-1</f>
        <v>
1</v>
      </c>
      <c r="C2" s="42">
        <f t="shared" ref="C2:DU2" si="0">
COLUMN()-1</f>
        <v>
2</v>
      </c>
      <c r="D2" s="42">
        <f t="shared" si="0"/>
        <v>
3</v>
      </c>
      <c r="E2" s="42">
        <f t="shared" si="0"/>
        <v>
4</v>
      </c>
      <c r="F2" s="42">
        <f t="shared" si="0"/>
        <v>
5</v>
      </c>
      <c r="G2" s="42">
        <f t="shared" si="0"/>
        <v>
6</v>
      </c>
      <c r="H2" s="42">
        <f t="shared" si="0"/>
        <v>
7</v>
      </c>
      <c r="I2" s="42">
        <f t="shared" si="0"/>
        <v>
8</v>
      </c>
      <c r="J2" s="42">
        <f t="shared" si="0"/>
        <v>
9</v>
      </c>
      <c r="K2" s="42">
        <f t="shared" si="0"/>
        <v>
10</v>
      </c>
      <c r="L2" s="42">
        <f t="shared" si="0"/>
        <v>
11</v>
      </c>
      <c r="M2" s="42">
        <f t="shared" si="0"/>
        <v>
12</v>
      </c>
      <c r="N2" s="42">
        <f t="shared" si="0"/>
        <v>
13</v>
      </c>
      <c r="O2" s="42">
        <f t="shared" si="0"/>
        <v>
14</v>
      </c>
      <c r="P2" s="42">
        <f t="shared" si="0"/>
        <v>
15</v>
      </c>
      <c r="Q2" s="42">
        <f t="shared" si="0"/>
        <v>
16</v>
      </c>
      <c r="R2" s="42">
        <f t="shared" si="0"/>
        <v>
17</v>
      </c>
      <c r="S2" s="42">
        <f t="shared" si="0"/>
        <v>
18</v>
      </c>
      <c r="T2" s="42">
        <f t="shared" si="0"/>
        <v>
19</v>
      </c>
      <c r="U2" s="42">
        <f t="shared" si="0"/>
        <v>
20</v>
      </c>
      <c r="V2" s="42">
        <f t="shared" si="0"/>
        <v>
21</v>
      </c>
      <c r="W2" s="42">
        <f t="shared" si="0"/>
        <v>
22</v>
      </c>
      <c r="X2" s="42">
        <f t="shared" si="0"/>
        <v>
23</v>
      </c>
      <c r="Y2" s="42">
        <f t="shared" si="0"/>
        <v>
24</v>
      </c>
      <c r="Z2" s="42">
        <f t="shared" si="0"/>
        <v>
25</v>
      </c>
      <c r="AA2" s="42">
        <f t="shared" si="0"/>
        <v>
26</v>
      </c>
      <c r="AB2" s="42">
        <f t="shared" si="0"/>
        <v>
27</v>
      </c>
      <c r="AC2" s="42">
        <f t="shared" si="0"/>
        <v>
28</v>
      </c>
      <c r="AD2" s="42">
        <f t="shared" si="0"/>
        <v>
29</v>
      </c>
      <c r="AE2" s="42">
        <f t="shared" si="0"/>
        <v>
30</v>
      </c>
      <c r="AF2" s="42">
        <f t="shared" si="0"/>
        <v>
31</v>
      </c>
      <c r="AG2" s="42">
        <f t="shared" si="0"/>
        <v>
32</v>
      </c>
      <c r="AH2" s="42">
        <f t="shared" si="0"/>
        <v>
33</v>
      </c>
      <c r="AI2" s="42">
        <f t="shared" si="0"/>
        <v>
34</v>
      </c>
      <c r="AJ2" s="42">
        <f t="shared" si="0"/>
        <v>
35</v>
      </c>
      <c r="AK2" s="42">
        <f t="shared" si="0"/>
        <v>
36</v>
      </c>
      <c r="AL2" s="42">
        <f t="shared" si="0"/>
        <v>
37</v>
      </c>
      <c r="AM2" s="42">
        <f t="shared" si="0"/>
        <v>
38</v>
      </c>
      <c r="AN2" s="42">
        <f t="shared" si="0"/>
        <v>
39</v>
      </c>
      <c r="AO2" s="42">
        <f t="shared" si="0"/>
        <v>
40</v>
      </c>
      <c r="AP2" s="42">
        <f t="shared" si="0"/>
        <v>
41</v>
      </c>
      <c r="AQ2" s="42">
        <f t="shared" si="0"/>
        <v>
42</v>
      </c>
      <c r="AR2" s="42">
        <f t="shared" si="0"/>
        <v>
43</v>
      </c>
      <c r="AS2" s="42">
        <f t="shared" si="0"/>
        <v>
44</v>
      </c>
      <c r="AT2" s="42">
        <f t="shared" si="0"/>
        <v>
45</v>
      </c>
      <c r="AU2" s="42">
        <f t="shared" si="0"/>
        <v>
46</v>
      </c>
      <c r="AV2" s="42">
        <f t="shared" si="0"/>
        <v>
47</v>
      </c>
      <c r="AW2" s="42">
        <f t="shared" si="0"/>
        <v>
48</v>
      </c>
      <c r="AX2" s="42">
        <f t="shared" si="0"/>
        <v>
49</v>
      </c>
      <c r="AY2" s="42">
        <f t="shared" si="0"/>
        <v>
50</v>
      </c>
      <c r="AZ2" s="42">
        <f t="shared" si="0"/>
        <v>
51</v>
      </c>
      <c r="BA2" s="42">
        <f t="shared" si="0"/>
        <v>
52</v>
      </c>
      <c r="BB2" s="42">
        <f t="shared" si="0"/>
        <v>
53</v>
      </c>
      <c r="BC2" s="42">
        <f t="shared" si="0"/>
        <v>
54</v>
      </c>
      <c r="BD2" s="42">
        <f t="shared" si="0"/>
        <v>
55</v>
      </c>
      <c r="BE2" s="42">
        <f t="shared" si="0"/>
        <v>
56</v>
      </c>
      <c r="BF2" s="42">
        <f t="shared" si="0"/>
        <v>
57</v>
      </c>
      <c r="BG2" s="42">
        <f t="shared" si="0"/>
        <v>
58</v>
      </c>
      <c r="BH2" s="42">
        <f t="shared" si="0"/>
        <v>
59</v>
      </c>
      <c r="BI2" s="42">
        <f t="shared" si="0"/>
        <v>
60</v>
      </c>
      <c r="BJ2" s="42">
        <f t="shared" si="0"/>
        <v>
61</v>
      </c>
      <c r="BK2" s="42">
        <f t="shared" si="0"/>
        <v>
62</v>
      </c>
      <c r="BL2" s="42">
        <f t="shared" si="0"/>
        <v>
63</v>
      </c>
      <c r="BM2" s="42">
        <f t="shared" si="0"/>
        <v>
64</v>
      </c>
      <c r="BN2" s="42">
        <f t="shared" si="0"/>
        <v>
65</v>
      </c>
      <c r="BO2" s="42">
        <f t="shared" si="0"/>
        <v>
66</v>
      </c>
      <c r="BP2" s="42">
        <f t="shared" si="0"/>
        <v>
67</v>
      </c>
      <c r="BQ2" s="42">
        <f t="shared" si="0"/>
        <v>
68</v>
      </c>
      <c r="BR2" s="42">
        <f t="shared" si="0"/>
        <v>
69</v>
      </c>
      <c r="BS2" s="42">
        <f t="shared" si="0"/>
        <v>
70</v>
      </c>
      <c r="BT2" s="42">
        <f t="shared" si="0"/>
        <v>
71</v>
      </c>
      <c r="BU2" s="42">
        <f t="shared" si="0"/>
        <v>
72</v>
      </c>
      <c r="BV2" s="42">
        <f t="shared" si="0"/>
        <v>
73</v>
      </c>
      <c r="BW2" s="42">
        <f t="shared" si="0"/>
        <v>
74</v>
      </c>
      <c r="BX2" s="42">
        <f t="shared" si="0"/>
        <v>
75</v>
      </c>
      <c r="BY2" s="42">
        <f t="shared" si="0"/>
        <v>
76</v>
      </c>
      <c r="BZ2" s="42">
        <f t="shared" si="0"/>
        <v>
77</v>
      </c>
      <c r="CA2" s="42">
        <f t="shared" si="0"/>
        <v>
78</v>
      </c>
      <c r="CB2" s="42">
        <f t="shared" si="0"/>
        <v>
79</v>
      </c>
      <c r="CC2" s="42">
        <f t="shared" si="0"/>
        <v>
80</v>
      </c>
      <c r="CD2" s="42">
        <f t="shared" si="0"/>
        <v>
81</v>
      </c>
      <c r="CE2" s="42">
        <f t="shared" si="0"/>
        <v>
82</v>
      </c>
      <c r="CF2" s="42">
        <f t="shared" si="0"/>
        <v>
83</v>
      </c>
      <c r="CG2" s="42">
        <f t="shared" si="0"/>
        <v>
84</v>
      </c>
      <c r="CH2" s="42">
        <f t="shared" si="0"/>
        <v>
85</v>
      </c>
      <c r="CI2" s="42">
        <f t="shared" si="0"/>
        <v>
86</v>
      </c>
      <c r="CJ2" s="42">
        <f t="shared" si="0"/>
        <v>
87</v>
      </c>
      <c r="CK2" s="42">
        <f t="shared" si="0"/>
        <v>
88</v>
      </c>
      <c r="CL2" s="42">
        <f t="shared" si="0"/>
        <v>
89</v>
      </c>
      <c r="CM2" s="42">
        <f t="shared" si="0"/>
        <v>
90</v>
      </c>
      <c r="CN2" s="42">
        <f t="shared" si="0"/>
        <v>
91</v>
      </c>
      <c r="CO2" s="42">
        <f t="shared" si="0"/>
        <v>
92</v>
      </c>
      <c r="CP2" s="42">
        <f t="shared" si="0"/>
        <v>
93</v>
      </c>
      <c r="CQ2" s="42">
        <f t="shared" si="0"/>
        <v>
94</v>
      </c>
      <c r="CR2" s="42">
        <f t="shared" si="0"/>
        <v>
95</v>
      </c>
      <c r="CS2" s="42">
        <f t="shared" si="0"/>
        <v>
96</v>
      </c>
      <c r="CT2" s="42">
        <f t="shared" si="0"/>
        <v>
97</v>
      </c>
      <c r="CU2" s="42">
        <f t="shared" si="0"/>
        <v>
98</v>
      </c>
      <c r="CV2" s="42">
        <f t="shared" si="0"/>
        <v>
99</v>
      </c>
      <c r="CW2" s="42">
        <f t="shared" si="0"/>
        <v>
100</v>
      </c>
      <c r="CX2" s="42">
        <f t="shared" si="0"/>
        <v>
101</v>
      </c>
      <c r="CY2" s="42">
        <f t="shared" si="0"/>
        <v>
102</v>
      </c>
      <c r="CZ2" s="42">
        <f t="shared" si="0"/>
        <v>
103</v>
      </c>
      <c r="DA2" s="42">
        <f t="shared" si="0"/>
        <v>
104</v>
      </c>
      <c r="DB2" s="42">
        <f t="shared" si="0"/>
        <v>
105</v>
      </c>
      <c r="DC2" s="42">
        <f t="shared" si="0"/>
        <v>
106</v>
      </c>
      <c r="DD2" s="42">
        <f t="shared" si="0"/>
        <v>
107</v>
      </c>
      <c r="DE2" s="42">
        <f t="shared" si="0"/>
        <v>
108</v>
      </c>
      <c r="DF2" s="42">
        <f t="shared" si="0"/>
        <v>
109</v>
      </c>
      <c r="DG2" s="42">
        <f t="shared" si="0"/>
        <v>
110</v>
      </c>
      <c r="DH2" s="42">
        <f t="shared" si="0"/>
        <v>
111</v>
      </c>
      <c r="DI2" s="42">
        <f t="shared" si="0"/>
        <v>
112</v>
      </c>
      <c r="DJ2" s="42">
        <f t="shared" si="0"/>
        <v>
113</v>
      </c>
      <c r="DK2" s="42">
        <f t="shared" si="0"/>
        <v>
114</v>
      </c>
      <c r="DL2" s="42">
        <f t="shared" si="0"/>
        <v>
115</v>
      </c>
      <c r="DM2" s="42">
        <f t="shared" si="0"/>
        <v>
116</v>
      </c>
      <c r="DN2" s="42">
        <f t="shared" si="0"/>
        <v>
117</v>
      </c>
      <c r="DO2" s="42">
        <f t="shared" si="0"/>
        <v>
118</v>
      </c>
      <c r="DP2" s="42">
        <f t="shared" si="0"/>
        <v>
119</v>
      </c>
      <c r="DQ2" s="42">
        <f t="shared" si="0"/>
        <v>
120</v>
      </c>
      <c r="DR2" s="42">
        <f t="shared" si="0"/>
        <v>
121</v>
      </c>
      <c r="DS2" s="42">
        <f t="shared" si="0"/>
        <v>
122</v>
      </c>
      <c r="DT2" s="42">
        <f t="shared" si="0"/>
        <v>
123</v>
      </c>
      <c r="DU2" s="42">
        <f t="shared" si="0"/>
        <v>
124</v>
      </c>
      <c r="DV2" s="42">
        <f t="shared" ref="DV2:EP2" si="1">
COLUMN()-1</f>
        <v>
125</v>
      </c>
      <c r="DW2" s="42">
        <f t="shared" si="1"/>
        <v>
126</v>
      </c>
      <c r="DX2" s="42">
        <f t="shared" si="1"/>
        <v>
127</v>
      </c>
      <c r="DY2" s="42">
        <f t="shared" si="1"/>
        <v>
128</v>
      </c>
      <c r="DZ2" s="42">
        <f t="shared" si="1"/>
        <v>
129</v>
      </c>
      <c r="EA2" s="42">
        <f t="shared" si="1"/>
        <v>
130</v>
      </c>
      <c r="EB2" s="42">
        <f t="shared" si="1"/>
        <v>
131</v>
      </c>
      <c r="EC2" s="42">
        <f t="shared" si="1"/>
        <v>
132</v>
      </c>
      <c r="ED2" s="42">
        <f t="shared" si="1"/>
        <v>
133</v>
      </c>
      <c r="EE2" s="42">
        <f t="shared" si="1"/>
        <v>
134</v>
      </c>
      <c r="EF2" s="42">
        <f t="shared" si="1"/>
        <v>
135</v>
      </c>
      <c r="EG2" s="42">
        <f t="shared" si="1"/>
        <v>
136</v>
      </c>
      <c r="EH2" s="42">
        <f t="shared" si="1"/>
        <v>
137</v>
      </c>
      <c r="EI2" s="42">
        <f t="shared" si="1"/>
        <v>
138</v>
      </c>
      <c r="EJ2" s="42">
        <f t="shared" si="1"/>
        <v>
139</v>
      </c>
      <c r="EK2" s="42">
        <f t="shared" si="1"/>
        <v>
140</v>
      </c>
      <c r="EL2" s="42">
        <f t="shared" si="1"/>
        <v>
141</v>
      </c>
      <c r="EM2" s="42">
        <f t="shared" si="1"/>
        <v>
142</v>
      </c>
      <c r="EN2" s="42">
        <f t="shared" si="1"/>
        <v>
143</v>
      </c>
      <c r="EO2" s="42">
        <f t="shared" si="1"/>
        <v>
144</v>
      </c>
      <c r="EP2" s="42">
        <f t="shared" si="1"/>
        <v>
145</v>
      </c>
    </row>
    <row r="3" spans="1:146" ht="13.15" customHeight="1" x14ac:dyDescent="0.15">
      <c r="A3" s="42" t="s">
        <v>
51</v>
      </c>
      <c r="B3" s="43" t="s">
        <v>
52</v>
      </c>
      <c r="C3" s="43" t="s">
        <v>
53</v>
      </c>
      <c r="D3" s="43" t="s">
        <v>
54</v>
      </c>
      <c r="E3" s="43" t="s">
        <v>
55</v>
      </c>
      <c r="F3" s="43" t="s">
        <v>
56</v>
      </c>
      <c r="G3" s="43" t="s">
        <v>
57</v>
      </c>
      <c r="H3" s="141" t="s">
        <v>
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
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
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
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
62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6" t="s">
        <v>
63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4" t="s">
        <v>
64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
65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6" t="s">
        <v>
66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4" t="s">
        <v>
67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 t="s">
        <v>
68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
69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6" t="s">
        <v>
70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39" t="s">
        <v>
71</v>
      </c>
      <c r="DJ4" s="139" t="s">
        <v>
72</v>
      </c>
      <c r="DK4" s="134" t="s">
        <v>
73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
74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
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
76</v>
      </c>
      <c r="B5" s="55"/>
      <c r="C5" s="55"/>
      <c r="D5" s="55"/>
      <c r="E5" s="55"/>
      <c r="F5" s="55"/>
      <c r="G5" s="55"/>
      <c r="H5" s="56" t="s">
        <v>
77</v>
      </c>
      <c r="I5" s="56" t="s">
        <v>
78</v>
      </c>
      <c r="J5" s="56" t="s">
        <v>
79</v>
      </c>
      <c r="K5" s="56" t="s">
        <v>
80</v>
      </c>
      <c r="L5" s="56" t="s">
        <v>
81</v>
      </c>
      <c r="M5" s="56" t="s">
        <v>
4</v>
      </c>
      <c r="N5" s="56" t="s">
        <v>
5</v>
      </c>
      <c r="O5" s="56" t="s">
        <v>
82</v>
      </c>
      <c r="P5" s="56" t="s">
        <v>
83</v>
      </c>
      <c r="Q5" s="56" t="s">
        <v>
84</v>
      </c>
      <c r="R5" s="56" t="s">
        <v>
85</v>
      </c>
      <c r="S5" s="56" t="s">
        <v>
86</v>
      </c>
      <c r="T5" s="56" t="s">
        <v>
7</v>
      </c>
      <c r="U5" s="56" t="s">
        <v>
87</v>
      </c>
      <c r="V5" s="56" t="s">
        <v>
88</v>
      </c>
      <c r="W5" s="56" t="s">
        <v>
89</v>
      </c>
      <c r="X5" s="56" t="s">
        <v>
18</v>
      </c>
      <c r="Y5" s="56" t="s">
        <v>
90</v>
      </c>
      <c r="Z5" s="56" t="s">
        <v>
91</v>
      </c>
      <c r="AA5" s="56" t="s">
        <v>
92</v>
      </c>
      <c r="AB5" s="56" t="s">
        <v>
93</v>
      </c>
      <c r="AC5" s="56" t="s">
        <v>
94</v>
      </c>
      <c r="AD5" s="56" t="s">
        <v>
95</v>
      </c>
      <c r="AE5" s="56" t="s">
        <v>
96</v>
      </c>
      <c r="AF5" s="56" t="s">
        <v>
97</v>
      </c>
      <c r="AG5" s="56" t="s">
        <v>
98</v>
      </c>
      <c r="AH5" s="56" t="s">
        <v>
99</v>
      </c>
      <c r="AI5" s="56" t="s">
        <v>
100</v>
      </c>
      <c r="AJ5" s="56" t="s">
        <v>
90</v>
      </c>
      <c r="AK5" s="56" t="s">
        <v>
101</v>
      </c>
      <c r="AL5" s="56" t="s">
        <v>
92</v>
      </c>
      <c r="AM5" s="56" t="s">
        <v>
102</v>
      </c>
      <c r="AN5" s="56" t="s">
        <v>
103</v>
      </c>
      <c r="AO5" s="56" t="s">
        <v>
95</v>
      </c>
      <c r="AP5" s="56" t="s">
        <v>
96</v>
      </c>
      <c r="AQ5" s="56" t="s">
        <v>
97</v>
      </c>
      <c r="AR5" s="56" t="s">
        <v>
98</v>
      </c>
      <c r="AS5" s="56" t="s">
        <v>
99</v>
      </c>
      <c r="AT5" s="56" t="s">
        <v>
100</v>
      </c>
      <c r="AU5" s="56" t="s">
        <v>
90</v>
      </c>
      <c r="AV5" s="56" t="s">
        <v>
101</v>
      </c>
      <c r="AW5" s="56" t="s">
        <v>
92</v>
      </c>
      <c r="AX5" s="56" t="s">
        <v>
93</v>
      </c>
      <c r="AY5" s="56" t="s">
        <v>
94</v>
      </c>
      <c r="AZ5" s="56" t="s">
        <v>
95</v>
      </c>
      <c r="BA5" s="56" t="s">
        <v>
96</v>
      </c>
      <c r="BB5" s="56" t="s">
        <v>
97</v>
      </c>
      <c r="BC5" s="56" t="s">
        <v>
98</v>
      </c>
      <c r="BD5" s="56" t="s">
        <v>
99</v>
      </c>
      <c r="BE5" s="56" t="s">
        <v>
100</v>
      </c>
      <c r="BF5" s="56" t="s">
        <v>
90</v>
      </c>
      <c r="BG5" s="56" t="s">
        <v>
91</v>
      </c>
      <c r="BH5" s="56" t="s">
        <v>
104</v>
      </c>
      <c r="BI5" s="56" t="s">
        <v>
93</v>
      </c>
      <c r="BJ5" s="56" t="s">
        <v>
103</v>
      </c>
      <c r="BK5" s="56" t="s">
        <v>
95</v>
      </c>
      <c r="BL5" s="56" t="s">
        <v>
96</v>
      </c>
      <c r="BM5" s="56" t="s">
        <v>
97</v>
      </c>
      <c r="BN5" s="56" t="s">
        <v>
98</v>
      </c>
      <c r="BO5" s="56" t="s">
        <v>
99</v>
      </c>
      <c r="BP5" s="56" t="s">
        <v>
100</v>
      </c>
      <c r="BQ5" s="56" t="s">
        <v>
90</v>
      </c>
      <c r="BR5" s="56" t="s">
        <v>
91</v>
      </c>
      <c r="BS5" s="56" t="s">
        <v>
92</v>
      </c>
      <c r="BT5" s="56" t="s">
        <v>
93</v>
      </c>
      <c r="BU5" s="56" t="s">
        <v>
103</v>
      </c>
      <c r="BV5" s="56" t="s">
        <v>
95</v>
      </c>
      <c r="BW5" s="56" t="s">
        <v>
96</v>
      </c>
      <c r="BX5" s="56" t="s">
        <v>
97</v>
      </c>
      <c r="BY5" s="56" t="s">
        <v>
98</v>
      </c>
      <c r="BZ5" s="56" t="s">
        <v>
99</v>
      </c>
      <c r="CA5" s="56" t="s">
        <v>
100</v>
      </c>
      <c r="CB5" s="56" t="s">
        <v>
90</v>
      </c>
      <c r="CC5" s="56" t="s">
        <v>
101</v>
      </c>
      <c r="CD5" s="56" t="s">
        <v>
104</v>
      </c>
      <c r="CE5" s="56" t="s">
        <v>
105</v>
      </c>
      <c r="CF5" s="56" t="s">
        <v>
103</v>
      </c>
      <c r="CG5" s="56" t="s">
        <v>
95</v>
      </c>
      <c r="CH5" s="56" t="s">
        <v>
96</v>
      </c>
      <c r="CI5" s="56" t="s">
        <v>
97</v>
      </c>
      <c r="CJ5" s="56" t="s">
        <v>
98</v>
      </c>
      <c r="CK5" s="56" t="s">
        <v>
99</v>
      </c>
      <c r="CL5" s="56" t="s">
        <v>
100</v>
      </c>
      <c r="CM5" s="56" t="s">
        <v>
90</v>
      </c>
      <c r="CN5" s="56" t="s">
        <v>
91</v>
      </c>
      <c r="CO5" s="56" t="s">
        <v>
92</v>
      </c>
      <c r="CP5" s="56" t="s">
        <v>
105</v>
      </c>
      <c r="CQ5" s="56" t="s">
        <v>
103</v>
      </c>
      <c r="CR5" s="56" t="s">
        <v>
95</v>
      </c>
      <c r="CS5" s="56" t="s">
        <v>
96</v>
      </c>
      <c r="CT5" s="56" t="s">
        <v>
97</v>
      </c>
      <c r="CU5" s="56" t="s">
        <v>
98</v>
      </c>
      <c r="CV5" s="56" t="s">
        <v>
99</v>
      </c>
      <c r="CW5" s="56" t="s">
        <v>
100</v>
      </c>
      <c r="CX5" s="56" t="s">
        <v>
90</v>
      </c>
      <c r="CY5" s="56" t="s">
        <v>
101</v>
      </c>
      <c r="CZ5" s="56" t="s">
        <v>
104</v>
      </c>
      <c r="DA5" s="56" t="s">
        <v>
93</v>
      </c>
      <c r="DB5" s="56" t="s">
        <v>
94</v>
      </c>
      <c r="DC5" s="56" t="s">
        <v>
95</v>
      </c>
      <c r="DD5" s="56" t="s">
        <v>
96</v>
      </c>
      <c r="DE5" s="56" t="s">
        <v>
97</v>
      </c>
      <c r="DF5" s="56" t="s">
        <v>
98</v>
      </c>
      <c r="DG5" s="56" t="s">
        <v>
99</v>
      </c>
      <c r="DH5" s="56" t="s">
        <v>
100</v>
      </c>
      <c r="DI5" s="140"/>
      <c r="DJ5" s="140"/>
      <c r="DK5" s="56" t="s">
        <v>
106</v>
      </c>
      <c r="DL5" s="56" t="s">
        <v>
101</v>
      </c>
      <c r="DM5" s="56" t="s">
        <v>
92</v>
      </c>
      <c r="DN5" s="56" t="s">
        <v>
105</v>
      </c>
      <c r="DO5" s="56" t="s">
        <v>
103</v>
      </c>
      <c r="DP5" s="56" t="s">
        <v>
95</v>
      </c>
      <c r="DQ5" s="56" t="s">
        <v>
96</v>
      </c>
      <c r="DR5" s="56" t="s">
        <v>
97</v>
      </c>
      <c r="DS5" s="56" t="s">
        <v>
98</v>
      </c>
      <c r="DT5" s="56" t="s">
        <v>
99</v>
      </c>
      <c r="DU5" s="56" t="s">
        <v>
35</v>
      </c>
      <c r="DV5" s="56" t="s">
        <v>
90</v>
      </c>
      <c r="DW5" s="56" t="s">
        <v>
107</v>
      </c>
      <c r="DX5" s="56" t="s">
        <v>
92</v>
      </c>
      <c r="DY5" s="56" t="s">
        <v>
93</v>
      </c>
      <c r="DZ5" s="56" t="s">
        <v>
94</v>
      </c>
      <c r="EA5" s="56" t="s">
        <v>
95</v>
      </c>
      <c r="EB5" s="56" t="s">
        <v>
96</v>
      </c>
      <c r="EC5" s="56" t="s">
        <v>
97</v>
      </c>
      <c r="ED5" s="56" t="s">
        <v>
98</v>
      </c>
      <c r="EE5" s="56" t="s">
        <v>
99</v>
      </c>
      <c r="EF5" s="56" t="s">
        <v>
100</v>
      </c>
      <c r="EG5" s="56" t="s">
        <v>
108</v>
      </c>
      <c r="EH5" s="56" t="s">
        <v>
109</v>
      </c>
      <c r="EI5" s="56" t="s">
        <v>
110</v>
      </c>
      <c r="EJ5" s="56" t="s">
        <v>
111</v>
      </c>
      <c r="EK5" s="56" t="s">
        <v>
112</v>
      </c>
      <c r="EL5" s="56" t="s">
        <v>
113</v>
      </c>
      <c r="EM5" s="56" t="s">
        <v>
114</v>
      </c>
      <c r="EN5" s="56" t="s">
        <v>
115</v>
      </c>
      <c r="EO5" s="56" t="s">
        <v>
116</v>
      </c>
      <c r="EP5" s="56" t="s">
        <v>
117</v>
      </c>
    </row>
    <row r="6" spans="1:146" s="66" customFormat="1" x14ac:dyDescent="0.15">
      <c r="A6" s="42" t="s">
        <v>
118</v>
      </c>
      <c r="B6" s="57">
        <f>
B8</f>
        <v>
2020</v>
      </c>
      <c r="C6" s="57">
        <f t="shared" ref="C6:X6" si="2">
C8</f>
        <v>
133825</v>
      </c>
      <c r="D6" s="57">
        <f t="shared" si="2"/>
        <v>
47</v>
      </c>
      <c r="E6" s="57">
        <f t="shared" si="2"/>
        <v>
11</v>
      </c>
      <c r="F6" s="57">
        <f t="shared" si="2"/>
        <v>
1</v>
      </c>
      <c r="G6" s="57">
        <f t="shared" si="2"/>
        <v>
1</v>
      </c>
      <c r="H6" s="57" t="str">
        <f>
SUBSTITUTE(H8,"　","")</f>
        <v>
東京都御蔵島村</v>
      </c>
      <c r="I6" s="57" t="str">
        <f t="shared" si="2"/>
        <v>
御蔵荘</v>
      </c>
      <c r="J6" s="57" t="str">
        <f t="shared" si="2"/>
        <v>
法非適用</v>
      </c>
      <c r="K6" s="57" t="str">
        <f t="shared" si="2"/>
        <v>
観光施設事業</v>
      </c>
      <c r="L6" s="57" t="str">
        <f t="shared" si="2"/>
        <v>
休養宿泊施設</v>
      </c>
      <c r="M6" s="57" t="str">
        <f t="shared" si="2"/>
        <v>
Ａ１Ｂ２</v>
      </c>
      <c r="N6" s="57" t="str">
        <f t="shared" si="2"/>
        <v>
非設置</v>
      </c>
      <c r="O6" s="58" t="str">
        <f t="shared" si="2"/>
        <v>
該当数値なし</v>
      </c>
      <c r="P6" s="58" t="str">
        <f t="shared" si="2"/>
        <v>
該当数値なし</v>
      </c>
      <c r="Q6" s="59">
        <f t="shared" si="2"/>
        <v>
889</v>
      </c>
      <c r="R6" s="60">
        <f t="shared" si="2"/>
        <v>
31</v>
      </c>
      <c r="S6" s="61">
        <f t="shared" si="2"/>
        <v>
11264</v>
      </c>
      <c r="T6" s="62" t="str">
        <f t="shared" si="2"/>
        <v>
無</v>
      </c>
      <c r="U6" s="58">
        <f t="shared" si="2"/>
        <v>
0</v>
      </c>
      <c r="V6" s="62" t="str">
        <f t="shared" si="2"/>
        <v>
無</v>
      </c>
      <c r="W6" s="63">
        <f t="shared" si="2"/>
        <v>
100</v>
      </c>
      <c r="X6" s="62" t="str">
        <f t="shared" si="2"/>
        <v>
有</v>
      </c>
      <c r="Y6" s="64">
        <f>
IF(Y8="-",NA(),Y8)</f>
        <v>
91.6</v>
      </c>
      <c r="Z6" s="64">
        <f t="shared" ref="Z6:AH6" si="3">
IF(Z8="-",NA(),Z8)</f>
        <v>
89.5</v>
      </c>
      <c r="AA6" s="64">
        <f t="shared" si="3"/>
        <v>
78.8</v>
      </c>
      <c r="AB6" s="64">
        <f t="shared" si="3"/>
        <v>
97.4</v>
      </c>
      <c r="AC6" s="64">
        <f t="shared" si="3"/>
        <v>
85.8</v>
      </c>
      <c r="AD6" s="64">
        <f t="shared" si="3"/>
        <v>
93.2</v>
      </c>
      <c r="AE6" s="64">
        <f t="shared" si="3"/>
        <v>
95.5</v>
      </c>
      <c r="AF6" s="64">
        <f t="shared" si="3"/>
        <v>
96.2</v>
      </c>
      <c r="AG6" s="64">
        <f t="shared" si="3"/>
        <v>
93.7</v>
      </c>
      <c r="AH6" s="64">
        <f t="shared" si="3"/>
        <v>
89.8</v>
      </c>
      <c r="AI6" s="64" t="str">
        <f>
IF(AI8="-","【-】","【"&amp;SUBSTITUTE(TEXT(AI8,"#,##0.0"),"-","△")&amp;"】")</f>
        <v>
【86.6】</v>
      </c>
      <c r="AJ6" s="64">
        <f>
IF(AJ8="-",NA(),AJ8)</f>
        <v>
8.6999999999999993</v>
      </c>
      <c r="AK6" s="64">
        <f t="shared" ref="AK6:AS6" si="4">
IF(AK8="-",NA(),AK8)</f>
        <v>
0.3</v>
      </c>
      <c r="AL6" s="64">
        <f t="shared" si="4"/>
        <v>
0.2</v>
      </c>
      <c r="AM6" s="64">
        <f t="shared" si="4"/>
        <v>
20.7</v>
      </c>
      <c r="AN6" s="64">
        <f t="shared" si="4"/>
        <v>
0.1</v>
      </c>
      <c r="AO6" s="64">
        <f t="shared" si="4"/>
        <v>
23</v>
      </c>
      <c r="AP6" s="64">
        <f t="shared" si="4"/>
        <v>
18.5</v>
      </c>
      <c r="AQ6" s="64">
        <f t="shared" si="4"/>
        <v>
26.5</v>
      </c>
      <c r="AR6" s="64">
        <f t="shared" si="4"/>
        <v>
19.600000000000001</v>
      </c>
      <c r="AS6" s="64">
        <f t="shared" si="4"/>
        <v>
34.5</v>
      </c>
      <c r="AT6" s="64" t="str">
        <f>
IF(AT8="-","【-】","【"&amp;SUBSTITUTE(TEXT(AT8,"#,##0.0"),"-","△")&amp;"】")</f>
        <v>
【33.7】</v>
      </c>
      <c r="AU6" s="59">
        <f>
IF(AU8="-",NA(),AU8)</f>
        <v>
48</v>
      </c>
      <c r="AV6" s="59">
        <f t="shared" ref="AV6:BD6" si="5">
IF(AV8="-",NA(),AV8)</f>
        <v>
39</v>
      </c>
      <c r="AW6" s="59">
        <f t="shared" si="5"/>
        <v>
29</v>
      </c>
      <c r="AX6" s="59">
        <f t="shared" si="5"/>
        <v>
18</v>
      </c>
      <c r="AY6" s="59">
        <f t="shared" si="5"/>
        <v>
12</v>
      </c>
      <c r="AZ6" s="59">
        <f t="shared" si="5"/>
        <v>
3437</v>
      </c>
      <c r="BA6" s="59">
        <f t="shared" si="5"/>
        <v>
2595</v>
      </c>
      <c r="BB6" s="59">
        <f t="shared" si="5"/>
        <v>
3770</v>
      </c>
      <c r="BC6" s="59">
        <f t="shared" si="5"/>
        <v>
3136</v>
      </c>
      <c r="BD6" s="59">
        <f t="shared" si="5"/>
        <v>
173130</v>
      </c>
      <c r="BE6" s="59" t="str">
        <f>
IF(BE8="-","【-】","【"&amp;SUBSTITUTE(TEXT(BE8,"#,##0"),"-","△")&amp;"】")</f>
        <v>
【1,475,862】</v>
      </c>
      <c r="BF6" s="64">
        <f>
IF(BF8="-",NA(),BF8)</f>
        <v>
23.2</v>
      </c>
      <c r="BG6" s="64">
        <f t="shared" ref="BG6:BO6" si="6">
IF(BG8="-",NA(),BG8)</f>
        <v>
22.3</v>
      </c>
      <c r="BH6" s="64">
        <f t="shared" si="6"/>
        <v>
22.8</v>
      </c>
      <c r="BI6" s="64">
        <f t="shared" si="6"/>
        <v>
24.2</v>
      </c>
      <c r="BJ6" s="64">
        <f t="shared" si="6"/>
        <v>
18.399999999999999</v>
      </c>
      <c r="BK6" s="64">
        <f t="shared" si="6"/>
        <v>
24</v>
      </c>
      <c r="BL6" s="64">
        <f t="shared" si="6"/>
        <v>
25</v>
      </c>
      <c r="BM6" s="64">
        <f t="shared" si="6"/>
        <v>
22.7</v>
      </c>
      <c r="BN6" s="64">
        <f t="shared" si="6"/>
        <v>
18.600000000000001</v>
      </c>
      <c r="BO6" s="64">
        <f t="shared" si="6"/>
        <v>
11.5</v>
      </c>
      <c r="BP6" s="64" t="str">
        <f>
IF(BP8="-","【-】","【"&amp;SUBSTITUTE(TEXT(BP8,"#,##0.0"),"-","△")&amp;"】")</f>
        <v>
【10.1】</v>
      </c>
      <c r="BQ6" s="64">
        <f>
IF(BQ8="-",NA(),BQ8)</f>
        <v>
0</v>
      </c>
      <c r="BR6" s="64">
        <f t="shared" ref="BR6:BZ6" si="7">
IF(BR8="-",NA(),BR8)</f>
        <v>
0</v>
      </c>
      <c r="BS6" s="64">
        <f t="shared" si="7"/>
        <v>
0</v>
      </c>
      <c r="BT6" s="64">
        <f t="shared" si="7"/>
        <v>
0</v>
      </c>
      <c r="BU6" s="64">
        <f t="shared" si="7"/>
        <v>
0</v>
      </c>
      <c r="BV6" s="64">
        <f t="shared" si="7"/>
        <v>
35.200000000000003</v>
      </c>
      <c r="BW6" s="64">
        <f t="shared" si="7"/>
        <v>
36.299999999999997</v>
      </c>
      <c r="BX6" s="64">
        <f t="shared" si="7"/>
        <v>
37.200000000000003</v>
      </c>
      <c r="BY6" s="64">
        <f t="shared" si="7"/>
        <v>
35.799999999999997</v>
      </c>
      <c r="BZ6" s="64">
        <f t="shared" si="7"/>
        <v>
267.7</v>
      </c>
      <c r="CA6" s="64" t="str">
        <f>
IF(CA8="-","【-】","【"&amp;SUBSTITUTE(TEXT(CA8,"#,##0.0"),"-","△")&amp;"】")</f>
        <v>
【170.8】</v>
      </c>
      <c r="CB6" s="64">
        <f>
IF(CB8="-",NA(),CB8)</f>
        <v>
-2.6</v>
      </c>
      <c r="CC6" s="64">
        <f t="shared" ref="CC6:CK6" si="8">
IF(CC8="-",NA(),CC8)</f>
        <v>
-6.2</v>
      </c>
      <c r="CD6" s="64">
        <f t="shared" si="8"/>
        <v>
-22.9</v>
      </c>
      <c r="CE6" s="64">
        <f t="shared" si="8"/>
        <v>
2.2999999999999998</v>
      </c>
      <c r="CF6" s="64">
        <f t="shared" si="8"/>
        <v>
-10.6</v>
      </c>
      <c r="CG6" s="64">
        <f t="shared" si="8"/>
        <v>
-18.8</v>
      </c>
      <c r="CH6" s="64">
        <f t="shared" si="8"/>
        <v>
-36.9</v>
      </c>
      <c r="CI6" s="64">
        <f t="shared" si="8"/>
        <v>
-54.2</v>
      </c>
      <c r="CJ6" s="64">
        <f t="shared" si="8"/>
        <v>
-15.3</v>
      </c>
      <c r="CK6" s="64">
        <f t="shared" si="8"/>
        <v>
-73.3</v>
      </c>
      <c r="CL6" s="64" t="str">
        <f>
IF(CL8="-","【-】","【"&amp;SUBSTITUTE(TEXT(CL8,"#,##0.0"),"-","△")&amp;"】")</f>
        <v>
【△121.1】</v>
      </c>
      <c r="CM6" s="59">
        <f>
IF(CM8="-",NA(),CM8)</f>
        <v>
20</v>
      </c>
      <c r="CN6" s="59">
        <f t="shared" ref="CN6:CV6" si="9">
IF(CN8="-",NA(),CN8)</f>
        <v>
-702</v>
      </c>
      <c r="CO6" s="59">
        <f t="shared" si="9"/>
        <v>
-5548</v>
      </c>
      <c r="CP6" s="59">
        <f t="shared" si="9"/>
        <v>
2745</v>
      </c>
      <c r="CQ6" s="59">
        <f t="shared" si="9"/>
        <v>
-1527</v>
      </c>
      <c r="CR6" s="59">
        <f t="shared" si="9"/>
        <v>
-8684</v>
      </c>
      <c r="CS6" s="59">
        <f t="shared" si="9"/>
        <v>
-9820</v>
      </c>
      <c r="CT6" s="59">
        <f t="shared" si="9"/>
        <v>
-10800</v>
      </c>
      <c r="CU6" s="59">
        <f t="shared" si="9"/>
        <v>
-16698</v>
      </c>
      <c r="CV6" s="59">
        <f t="shared" si="9"/>
        <v>
410267</v>
      </c>
      <c r="CW6" s="59" t="str">
        <f>
IF(CW8="-","【-】","【"&amp;SUBSTITUTE(TEXT(CW8,"#,##0"),"-","△")&amp;"】")</f>
        <v>
【△29,447】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
119</v>
      </c>
      <c r="DI6" s="60">
        <f t="shared" ref="DI6:DJ6" si="10">
DI8</f>
        <v>
276217</v>
      </c>
      <c r="DJ6" s="60">
        <f t="shared" si="10"/>
        <v>
37000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
119</v>
      </c>
      <c r="DV6" s="64">
        <f>
IF(DV8="-",NA(),DV8)</f>
        <v>
39</v>
      </c>
      <c r="DW6" s="64">
        <f t="shared" ref="DW6:EE6" si="11">
IF(DW8="-",NA(),DW8)</f>
        <v>
30.4</v>
      </c>
      <c r="DX6" s="64">
        <f t="shared" si="11"/>
        <v>
20.399999999999999</v>
      </c>
      <c r="DY6" s="64">
        <f t="shared" si="11"/>
        <v>
9.6</v>
      </c>
      <c r="DZ6" s="64">
        <f t="shared" si="11"/>
        <v>
0</v>
      </c>
      <c r="EA6" s="64">
        <f t="shared" si="11"/>
        <v>
47.5</v>
      </c>
      <c r="EB6" s="64">
        <f t="shared" si="11"/>
        <v>
555.79999999999995</v>
      </c>
      <c r="EC6" s="64">
        <f t="shared" si="11"/>
        <v>
536.70000000000005</v>
      </c>
      <c r="ED6" s="64">
        <f t="shared" si="11"/>
        <v>
21.2</v>
      </c>
      <c r="EE6" s="64">
        <f t="shared" si="11"/>
        <v>
105.5</v>
      </c>
      <c r="EF6" s="64" t="str">
        <f>
IF(EF8="-","【-】","【"&amp;SUBSTITUTE(TEXT(EF8,"#,##0.0"),"-","△")&amp;"】")</f>
        <v>
【107.3】</v>
      </c>
      <c r="EG6" s="65">
        <f>
IF(EG8="-",NA(),EG8)</f>
        <v>
1E-4</v>
      </c>
      <c r="EH6" s="65">
        <f t="shared" ref="EH6:EP6" si="12">
IF(EH8="-",NA(),EH8)</f>
        <v>
1E-4</v>
      </c>
      <c r="EI6" s="65">
        <f t="shared" si="12"/>
        <v>
0</v>
      </c>
      <c r="EJ6" s="65">
        <f t="shared" si="12"/>
        <v>
0</v>
      </c>
      <c r="EK6" s="65">
        <f t="shared" si="12"/>
        <v>
1E-4</v>
      </c>
      <c r="EL6" s="65" t="e">
        <f t="shared" si="12"/>
        <v>
#N/A</v>
      </c>
      <c r="EM6" s="65">
        <f t="shared" si="12"/>
        <v>
1E-4</v>
      </c>
      <c r="EN6" s="65">
        <f t="shared" si="12"/>
        <v>
2.0000000000000001E-4</v>
      </c>
      <c r="EO6" s="65">
        <f t="shared" si="12"/>
        <v>
1E-4</v>
      </c>
      <c r="EP6" s="65">
        <f t="shared" si="12"/>
        <v>
0</v>
      </c>
    </row>
    <row r="7" spans="1:146" s="66" customFormat="1" x14ac:dyDescent="0.15">
      <c r="A7" s="42" t="s">
        <v>
120</v>
      </c>
      <c r="B7" s="57">
        <f t="shared" ref="B7:X7" si="13">
B8</f>
        <v>
2020</v>
      </c>
      <c r="C7" s="57">
        <f t="shared" si="13"/>
        <v>
133825</v>
      </c>
      <c r="D7" s="57">
        <f t="shared" si="13"/>
        <v>
47</v>
      </c>
      <c r="E7" s="57">
        <f t="shared" si="13"/>
        <v>
11</v>
      </c>
      <c r="F7" s="57">
        <f t="shared" si="13"/>
        <v>
1</v>
      </c>
      <c r="G7" s="57">
        <f t="shared" si="13"/>
        <v>
1</v>
      </c>
      <c r="H7" s="57" t="str">
        <f t="shared" si="13"/>
        <v>
東京都　御蔵島村</v>
      </c>
      <c r="I7" s="57" t="str">
        <f t="shared" si="13"/>
        <v>
御蔵荘</v>
      </c>
      <c r="J7" s="57" t="str">
        <f t="shared" si="13"/>
        <v>
法非適用</v>
      </c>
      <c r="K7" s="57" t="str">
        <f t="shared" si="13"/>
        <v>
観光施設事業</v>
      </c>
      <c r="L7" s="57" t="str">
        <f t="shared" si="13"/>
        <v>
休養宿泊施設</v>
      </c>
      <c r="M7" s="57" t="str">
        <f t="shared" si="13"/>
        <v>
Ａ１Ｂ２</v>
      </c>
      <c r="N7" s="57" t="str">
        <f t="shared" si="13"/>
        <v>
非設置</v>
      </c>
      <c r="O7" s="58" t="str">
        <f t="shared" si="13"/>
        <v>
該当数値なし</v>
      </c>
      <c r="P7" s="58" t="str">
        <f t="shared" si="13"/>
        <v>
該当数値なし</v>
      </c>
      <c r="Q7" s="59">
        <f t="shared" si="13"/>
        <v>
889</v>
      </c>
      <c r="R7" s="60">
        <f t="shared" si="13"/>
        <v>
31</v>
      </c>
      <c r="S7" s="61">
        <f t="shared" si="13"/>
        <v>
11264</v>
      </c>
      <c r="T7" s="62" t="str">
        <f t="shared" si="13"/>
        <v>
無</v>
      </c>
      <c r="U7" s="58">
        <f t="shared" si="13"/>
        <v>
0</v>
      </c>
      <c r="V7" s="62" t="str">
        <f t="shared" si="13"/>
        <v>
無</v>
      </c>
      <c r="W7" s="63">
        <f t="shared" si="13"/>
        <v>
100</v>
      </c>
      <c r="X7" s="62" t="str">
        <f t="shared" si="13"/>
        <v>
有</v>
      </c>
      <c r="Y7" s="64">
        <f>
Y8</f>
        <v>
91.6</v>
      </c>
      <c r="Z7" s="64">
        <f t="shared" ref="Z7:AH7" si="14">
Z8</f>
        <v>
89.5</v>
      </c>
      <c r="AA7" s="64">
        <f t="shared" si="14"/>
        <v>
78.8</v>
      </c>
      <c r="AB7" s="64">
        <f t="shared" si="14"/>
        <v>
97.4</v>
      </c>
      <c r="AC7" s="64">
        <f t="shared" si="14"/>
        <v>
85.8</v>
      </c>
      <c r="AD7" s="64">
        <f t="shared" si="14"/>
        <v>
93.2</v>
      </c>
      <c r="AE7" s="64">
        <f t="shared" si="14"/>
        <v>
95.5</v>
      </c>
      <c r="AF7" s="64">
        <f t="shared" si="14"/>
        <v>
96.2</v>
      </c>
      <c r="AG7" s="64">
        <f t="shared" si="14"/>
        <v>
93.7</v>
      </c>
      <c r="AH7" s="64">
        <f t="shared" si="14"/>
        <v>
89.8</v>
      </c>
      <c r="AI7" s="64"/>
      <c r="AJ7" s="64">
        <f>
AJ8</f>
        <v>
8.6999999999999993</v>
      </c>
      <c r="AK7" s="64">
        <f t="shared" ref="AK7:AS7" si="15">
AK8</f>
        <v>
0.3</v>
      </c>
      <c r="AL7" s="64">
        <f t="shared" si="15"/>
        <v>
0.2</v>
      </c>
      <c r="AM7" s="64">
        <f t="shared" si="15"/>
        <v>
20.7</v>
      </c>
      <c r="AN7" s="64">
        <f t="shared" si="15"/>
        <v>
0.1</v>
      </c>
      <c r="AO7" s="64">
        <f t="shared" si="15"/>
        <v>
23</v>
      </c>
      <c r="AP7" s="64">
        <f t="shared" si="15"/>
        <v>
18.5</v>
      </c>
      <c r="AQ7" s="64">
        <f t="shared" si="15"/>
        <v>
26.5</v>
      </c>
      <c r="AR7" s="64">
        <f t="shared" si="15"/>
        <v>
19.600000000000001</v>
      </c>
      <c r="AS7" s="64">
        <f t="shared" si="15"/>
        <v>
34.5</v>
      </c>
      <c r="AT7" s="64"/>
      <c r="AU7" s="59">
        <f>
AU8</f>
        <v>
48</v>
      </c>
      <c r="AV7" s="59">
        <f t="shared" ref="AV7:BD7" si="16">
AV8</f>
        <v>
39</v>
      </c>
      <c r="AW7" s="59">
        <f t="shared" si="16"/>
        <v>
29</v>
      </c>
      <c r="AX7" s="59">
        <f t="shared" si="16"/>
        <v>
18</v>
      </c>
      <c r="AY7" s="59">
        <f t="shared" si="16"/>
        <v>
12</v>
      </c>
      <c r="AZ7" s="59">
        <f t="shared" si="16"/>
        <v>
3437</v>
      </c>
      <c r="BA7" s="59">
        <f t="shared" si="16"/>
        <v>
2595</v>
      </c>
      <c r="BB7" s="59">
        <f t="shared" si="16"/>
        <v>
3770</v>
      </c>
      <c r="BC7" s="59">
        <f t="shared" si="16"/>
        <v>
3136</v>
      </c>
      <c r="BD7" s="59">
        <f t="shared" si="16"/>
        <v>
173130</v>
      </c>
      <c r="BE7" s="59"/>
      <c r="BF7" s="64">
        <f>
BF8</f>
        <v>
23.2</v>
      </c>
      <c r="BG7" s="64">
        <f t="shared" ref="BG7:BO7" si="17">
BG8</f>
        <v>
22.3</v>
      </c>
      <c r="BH7" s="64">
        <f t="shared" si="17"/>
        <v>
22.8</v>
      </c>
      <c r="BI7" s="64">
        <f t="shared" si="17"/>
        <v>
24.2</v>
      </c>
      <c r="BJ7" s="64">
        <f t="shared" si="17"/>
        <v>
18.399999999999999</v>
      </c>
      <c r="BK7" s="64">
        <f t="shared" si="17"/>
        <v>
24</v>
      </c>
      <c r="BL7" s="64">
        <f t="shared" si="17"/>
        <v>
25</v>
      </c>
      <c r="BM7" s="64">
        <f t="shared" si="17"/>
        <v>
22.7</v>
      </c>
      <c r="BN7" s="64">
        <f t="shared" si="17"/>
        <v>
18.600000000000001</v>
      </c>
      <c r="BO7" s="64">
        <f t="shared" si="17"/>
        <v>
11.5</v>
      </c>
      <c r="BP7" s="64"/>
      <c r="BQ7" s="64">
        <f>
BQ8</f>
        <v>
0</v>
      </c>
      <c r="BR7" s="64">
        <f t="shared" ref="BR7:BZ7" si="18">
BR8</f>
        <v>
0</v>
      </c>
      <c r="BS7" s="64">
        <f t="shared" si="18"/>
        <v>
0</v>
      </c>
      <c r="BT7" s="64">
        <f t="shared" si="18"/>
        <v>
0</v>
      </c>
      <c r="BU7" s="64">
        <f t="shared" si="18"/>
        <v>
0</v>
      </c>
      <c r="BV7" s="64">
        <f t="shared" si="18"/>
        <v>
35.200000000000003</v>
      </c>
      <c r="BW7" s="64">
        <f t="shared" si="18"/>
        <v>
36.299999999999997</v>
      </c>
      <c r="BX7" s="64">
        <f t="shared" si="18"/>
        <v>
37.200000000000003</v>
      </c>
      <c r="BY7" s="64">
        <f t="shared" si="18"/>
        <v>
35.799999999999997</v>
      </c>
      <c r="BZ7" s="64">
        <f t="shared" si="18"/>
        <v>
267.7</v>
      </c>
      <c r="CA7" s="64"/>
      <c r="CB7" s="64">
        <f>
CB8</f>
        <v>
-2.6</v>
      </c>
      <c r="CC7" s="64">
        <f t="shared" ref="CC7:CK7" si="19">
CC8</f>
        <v>
-6.2</v>
      </c>
      <c r="CD7" s="64">
        <f t="shared" si="19"/>
        <v>
-22.9</v>
      </c>
      <c r="CE7" s="64">
        <f t="shared" si="19"/>
        <v>
2.2999999999999998</v>
      </c>
      <c r="CF7" s="64">
        <f t="shared" si="19"/>
        <v>
-10.6</v>
      </c>
      <c r="CG7" s="64">
        <f t="shared" si="19"/>
        <v>
-18.8</v>
      </c>
      <c r="CH7" s="64">
        <f t="shared" si="19"/>
        <v>
-36.9</v>
      </c>
      <c r="CI7" s="64">
        <f t="shared" si="19"/>
        <v>
-54.2</v>
      </c>
      <c r="CJ7" s="64">
        <f t="shared" si="19"/>
        <v>
-15.3</v>
      </c>
      <c r="CK7" s="64">
        <f t="shared" si="19"/>
        <v>
-73.3</v>
      </c>
      <c r="CL7" s="64"/>
      <c r="CM7" s="59">
        <f>
CM8</f>
        <v>
20</v>
      </c>
      <c r="CN7" s="59">
        <f t="shared" ref="CN7:CV7" si="20">
CN8</f>
        <v>
-702</v>
      </c>
      <c r="CO7" s="59">
        <f t="shared" si="20"/>
        <v>
-5548</v>
      </c>
      <c r="CP7" s="59">
        <f t="shared" si="20"/>
        <v>
2745</v>
      </c>
      <c r="CQ7" s="59">
        <f t="shared" si="20"/>
        <v>
-1527</v>
      </c>
      <c r="CR7" s="59">
        <f t="shared" si="20"/>
        <v>
-8684</v>
      </c>
      <c r="CS7" s="59">
        <f t="shared" si="20"/>
        <v>
-9820</v>
      </c>
      <c r="CT7" s="59">
        <f t="shared" si="20"/>
        <v>
-10800</v>
      </c>
      <c r="CU7" s="59">
        <f t="shared" si="20"/>
        <v>
-16698</v>
      </c>
      <c r="CV7" s="59">
        <f t="shared" si="20"/>
        <v>
410267</v>
      </c>
      <c r="CW7" s="59"/>
      <c r="CX7" s="64" t="s">
        <v>
121</v>
      </c>
      <c r="CY7" s="64" t="s">
        <v>
121</v>
      </c>
      <c r="CZ7" s="64" t="s">
        <v>
121</v>
      </c>
      <c r="DA7" s="64" t="s">
        <v>
121</v>
      </c>
      <c r="DB7" s="64" t="s">
        <v>
121</v>
      </c>
      <c r="DC7" s="64" t="s">
        <v>
121</v>
      </c>
      <c r="DD7" s="64" t="s">
        <v>
121</v>
      </c>
      <c r="DE7" s="64" t="s">
        <v>
121</v>
      </c>
      <c r="DF7" s="64" t="s">
        <v>
121</v>
      </c>
      <c r="DG7" s="64" t="s">
        <v>
119</v>
      </c>
      <c r="DH7" s="64"/>
      <c r="DI7" s="60">
        <f>
DI8</f>
        <v>
276217</v>
      </c>
      <c r="DJ7" s="60">
        <f>
DJ8</f>
        <v>
37000</v>
      </c>
      <c r="DK7" s="64" t="s">
        <v>
121</v>
      </c>
      <c r="DL7" s="64" t="s">
        <v>
121</v>
      </c>
      <c r="DM7" s="64" t="s">
        <v>
121</v>
      </c>
      <c r="DN7" s="64" t="s">
        <v>
121</v>
      </c>
      <c r="DO7" s="64" t="s">
        <v>
121</v>
      </c>
      <c r="DP7" s="64" t="s">
        <v>
121</v>
      </c>
      <c r="DQ7" s="64" t="s">
        <v>
121</v>
      </c>
      <c r="DR7" s="64" t="s">
        <v>
121</v>
      </c>
      <c r="DS7" s="64" t="s">
        <v>
121</v>
      </c>
      <c r="DT7" s="64" t="s">
        <v>
122</v>
      </c>
      <c r="DU7" s="64"/>
      <c r="DV7" s="64">
        <f>
DV8</f>
        <v>
39</v>
      </c>
      <c r="DW7" s="64">
        <f t="shared" ref="DW7:EE7" si="21">
DW8</f>
        <v>
30.4</v>
      </c>
      <c r="DX7" s="64">
        <f t="shared" si="21"/>
        <v>
20.399999999999999</v>
      </c>
      <c r="DY7" s="64">
        <f t="shared" si="21"/>
        <v>
9.6</v>
      </c>
      <c r="DZ7" s="64">
        <f t="shared" si="21"/>
        <v>
0</v>
      </c>
      <c r="EA7" s="64">
        <f t="shared" si="21"/>
        <v>
47.5</v>
      </c>
      <c r="EB7" s="64">
        <f t="shared" si="21"/>
        <v>
555.79999999999995</v>
      </c>
      <c r="EC7" s="64">
        <f t="shared" si="21"/>
        <v>
536.70000000000005</v>
      </c>
      <c r="ED7" s="64">
        <f t="shared" si="21"/>
        <v>
21.2</v>
      </c>
      <c r="EE7" s="64">
        <f t="shared" si="21"/>
        <v>
105.5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
2020</v>
      </c>
      <c r="C8" s="67">
        <v>
133825</v>
      </c>
      <c r="D8" s="67">
        <v>
47</v>
      </c>
      <c r="E8" s="67">
        <v>
11</v>
      </c>
      <c r="F8" s="67">
        <v>
1</v>
      </c>
      <c r="G8" s="67">
        <v>
1</v>
      </c>
      <c r="H8" s="67" t="s">
        <v>
123</v>
      </c>
      <c r="I8" s="67" t="s">
        <v>
124</v>
      </c>
      <c r="J8" s="67" t="s">
        <v>
125</v>
      </c>
      <c r="K8" s="67" t="s">
        <v>
126</v>
      </c>
      <c r="L8" s="67" t="s">
        <v>
127</v>
      </c>
      <c r="M8" s="67" t="s">
        <v>
138</v>
      </c>
      <c r="N8" s="67" t="s">
        <v>
128</v>
      </c>
      <c r="O8" s="68" t="s">
        <v>
129</v>
      </c>
      <c r="P8" s="68" t="s">
        <v>
129</v>
      </c>
      <c r="Q8" s="69">
        <v>
889</v>
      </c>
      <c r="R8" s="69">
        <v>
31</v>
      </c>
      <c r="S8" s="70">
        <v>
11264</v>
      </c>
      <c r="T8" s="71" t="s">
        <v>
130</v>
      </c>
      <c r="U8" s="68">
        <v>
0</v>
      </c>
      <c r="V8" s="71" t="s">
        <v>
130</v>
      </c>
      <c r="W8" s="72">
        <v>
100</v>
      </c>
      <c r="X8" s="71" t="s">
        <v>
131</v>
      </c>
      <c r="Y8" s="73">
        <v>
91.6</v>
      </c>
      <c r="Z8" s="73">
        <v>
89.5</v>
      </c>
      <c r="AA8" s="73">
        <v>
78.8</v>
      </c>
      <c r="AB8" s="73">
        <v>
97.4</v>
      </c>
      <c r="AC8" s="73">
        <v>
85.8</v>
      </c>
      <c r="AD8" s="73">
        <v>
93.2</v>
      </c>
      <c r="AE8" s="73">
        <v>
95.5</v>
      </c>
      <c r="AF8" s="73">
        <v>
96.2</v>
      </c>
      <c r="AG8" s="73">
        <v>
93.7</v>
      </c>
      <c r="AH8" s="73">
        <v>
89.8</v>
      </c>
      <c r="AI8" s="73">
        <v>
86.6</v>
      </c>
      <c r="AJ8" s="73">
        <v>
8.6999999999999993</v>
      </c>
      <c r="AK8" s="73">
        <v>
0.3</v>
      </c>
      <c r="AL8" s="73">
        <v>
0.2</v>
      </c>
      <c r="AM8" s="73">
        <v>
20.7</v>
      </c>
      <c r="AN8" s="73">
        <v>
0.1</v>
      </c>
      <c r="AO8" s="73">
        <v>
23</v>
      </c>
      <c r="AP8" s="73">
        <v>
18.5</v>
      </c>
      <c r="AQ8" s="73">
        <v>
26.5</v>
      </c>
      <c r="AR8" s="73">
        <v>
19.600000000000001</v>
      </c>
      <c r="AS8" s="73">
        <v>
34.5</v>
      </c>
      <c r="AT8" s="73">
        <v>
33.700000000000003</v>
      </c>
      <c r="AU8" s="74">
        <v>
48</v>
      </c>
      <c r="AV8" s="74">
        <v>
39</v>
      </c>
      <c r="AW8" s="74">
        <v>
29</v>
      </c>
      <c r="AX8" s="74">
        <v>
18</v>
      </c>
      <c r="AY8" s="74">
        <v>
12</v>
      </c>
      <c r="AZ8" s="74">
        <v>
3437</v>
      </c>
      <c r="BA8" s="74">
        <v>
2595</v>
      </c>
      <c r="BB8" s="74">
        <v>
3770</v>
      </c>
      <c r="BC8" s="74">
        <v>
3136</v>
      </c>
      <c r="BD8" s="74">
        <v>
173130</v>
      </c>
      <c r="BE8" s="74">
        <v>
1475862</v>
      </c>
      <c r="BF8" s="73">
        <v>
23.2</v>
      </c>
      <c r="BG8" s="73">
        <v>
22.3</v>
      </c>
      <c r="BH8" s="73">
        <v>
22.8</v>
      </c>
      <c r="BI8" s="73">
        <v>
24.2</v>
      </c>
      <c r="BJ8" s="73">
        <v>
18.399999999999999</v>
      </c>
      <c r="BK8" s="73">
        <v>
24</v>
      </c>
      <c r="BL8" s="73">
        <v>
25</v>
      </c>
      <c r="BM8" s="73">
        <v>
22.7</v>
      </c>
      <c r="BN8" s="73">
        <v>
18.600000000000001</v>
      </c>
      <c r="BO8" s="73">
        <v>
11.5</v>
      </c>
      <c r="BP8" s="73">
        <v>
10.1</v>
      </c>
      <c r="BQ8" s="73">
        <v>
0</v>
      </c>
      <c r="BR8" s="73">
        <v>
0</v>
      </c>
      <c r="BS8" s="73">
        <v>
0</v>
      </c>
      <c r="BT8" s="73">
        <v>
0</v>
      </c>
      <c r="BU8" s="73">
        <v>
0</v>
      </c>
      <c r="BV8" s="73">
        <v>
35.200000000000003</v>
      </c>
      <c r="BW8" s="73">
        <v>
36.299999999999997</v>
      </c>
      <c r="BX8" s="73">
        <v>
37.200000000000003</v>
      </c>
      <c r="BY8" s="73">
        <v>
35.799999999999997</v>
      </c>
      <c r="BZ8" s="73">
        <v>
267.7</v>
      </c>
      <c r="CA8" s="73">
        <v>
170.8</v>
      </c>
      <c r="CB8" s="73">
        <v>
-2.6</v>
      </c>
      <c r="CC8" s="73">
        <v>
-6.2</v>
      </c>
      <c r="CD8" s="73">
        <v>
-22.9</v>
      </c>
      <c r="CE8" s="75">
        <v>
2.2999999999999998</v>
      </c>
      <c r="CF8" s="75">
        <v>
-10.6</v>
      </c>
      <c r="CG8" s="73">
        <v>
-18.8</v>
      </c>
      <c r="CH8" s="73">
        <v>
-36.9</v>
      </c>
      <c r="CI8" s="73">
        <v>
-54.2</v>
      </c>
      <c r="CJ8" s="73">
        <v>
-15.3</v>
      </c>
      <c r="CK8" s="73">
        <v>
-73.3</v>
      </c>
      <c r="CL8" s="73">
        <v>
-121.1</v>
      </c>
      <c r="CM8" s="74">
        <v>
20</v>
      </c>
      <c r="CN8" s="74">
        <v>
-702</v>
      </c>
      <c r="CO8" s="74">
        <v>
-5548</v>
      </c>
      <c r="CP8" s="74">
        <v>
2745</v>
      </c>
      <c r="CQ8" s="74">
        <v>
-1527</v>
      </c>
      <c r="CR8" s="74">
        <v>
-8684</v>
      </c>
      <c r="CS8" s="74">
        <v>
-9820</v>
      </c>
      <c r="CT8" s="74">
        <v>
-10800</v>
      </c>
      <c r="CU8" s="74">
        <v>
-16698</v>
      </c>
      <c r="CV8" s="74">
        <v>
410267</v>
      </c>
      <c r="CW8" s="74">
        <v>
-29447</v>
      </c>
      <c r="CX8" s="73" t="s">
        <v>
132</v>
      </c>
      <c r="CY8" s="73" t="s">
        <v>
132</v>
      </c>
      <c r="CZ8" s="73" t="s">
        <v>
132</v>
      </c>
      <c r="DA8" s="73" t="s">
        <v>
132</v>
      </c>
      <c r="DB8" s="73" t="s">
        <v>
132</v>
      </c>
      <c r="DC8" s="73" t="s">
        <v>
132</v>
      </c>
      <c r="DD8" s="73" t="s">
        <v>
132</v>
      </c>
      <c r="DE8" s="73" t="s">
        <v>
132</v>
      </c>
      <c r="DF8" s="73" t="s">
        <v>
132</v>
      </c>
      <c r="DG8" s="73" t="s">
        <v>
132</v>
      </c>
      <c r="DH8" s="73" t="s">
        <v>
132</v>
      </c>
      <c r="DI8" s="69">
        <v>
276217</v>
      </c>
      <c r="DJ8" s="69">
        <v>
37000</v>
      </c>
      <c r="DK8" s="73" t="s">
        <v>
132</v>
      </c>
      <c r="DL8" s="73" t="s">
        <v>
132</v>
      </c>
      <c r="DM8" s="73" t="s">
        <v>
132</v>
      </c>
      <c r="DN8" s="73" t="s">
        <v>
132</v>
      </c>
      <c r="DO8" s="73" t="s">
        <v>
132</v>
      </c>
      <c r="DP8" s="73" t="s">
        <v>
132</v>
      </c>
      <c r="DQ8" s="73" t="s">
        <v>
132</v>
      </c>
      <c r="DR8" s="73" t="s">
        <v>
132</v>
      </c>
      <c r="DS8" s="73" t="s">
        <v>
132</v>
      </c>
      <c r="DT8" s="73" t="s">
        <v>
132</v>
      </c>
      <c r="DU8" s="73" t="s">
        <v>
132</v>
      </c>
      <c r="DV8" s="73">
        <v>
39</v>
      </c>
      <c r="DW8" s="73">
        <v>
30.4</v>
      </c>
      <c r="DX8" s="73">
        <v>
20.399999999999999</v>
      </c>
      <c r="DY8" s="73">
        <v>
9.6</v>
      </c>
      <c r="DZ8" s="73">
        <v>
0</v>
      </c>
      <c r="EA8" s="73">
        <v>
47.5</v>
      </c>
      <c r="EB8" s="73">
        <v>
555.79999999999995</v>
      </c>
      <c r="EC8" s="73">
        <v>
536.70000000000005</v>
      </c>
      <c r="ED8" s="73">
        <v>
21.2</v>
      </c>
      <c r="EE8" s="73">
        <v>
105.5</v>
      </c>
      <c r="EF8" s="73">
        <v>
107.3</v>
      </c>
      <c r="EG8" s="71">
        <v>
1E-4</v>
      </c>
      <c r="EH8" s="76">
        <v>
1E-4</v>
      </c>
      <c r="EI8" s="76">
        <v>
0</v>
      </c>
      <c r="EJ8" s="76">
        <v>
0</v>
      </c>
      <c r="EK8" s="76">
        <v>
1E-4</v>
      </c>
      <c r="EL8" s="76" t="s">
        <v>
132</v>
      </c>
      <c r="EM8" s="76">
        <v>
1E-4</v>
      </c>
      <c r="EN8" s="76">
        <v>
2.0000000000000001E-4</v>
      </c>
      <c r="EO8" s="76">
        <v>
1E-4</v>
      </c>
      <c r="EP8" s="76">
        <v>
0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
133</v>
      </c>
      <c r="C10" s="81" t="s">
        <v>
134</v>
      </c>
      <c r="D10" s="81" t="s">
        <v>
135</v>
      </c>
      <c r="E10" s="81" t="s">
        <v>
136</v>
      </c>
      <c r="F10" s="81" t="s">
        <v>
137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
52</v>
      </c>
      <c r="B11" s="82" t="str">
        <f>
IF(VALUE($B$6)=0,"",IF(VALUE($B$6)&gt;2022,"R"&amp;TEXT(VALUE($B$6)-2022,"00"),"H"&amp;VALUE($B$6)-1992))</f>
        <v>
H28</v>
      </c>
      <c r="C11" s="82" t="str">
        <f>
IF(VALUE($B$6)=0,"",IF(VALUE($B$6)&gt;2021,"R"&amp;TEXT(VALUE($B$6)-2021,"00"),"H"&amp;VALUE($B$6)-1991))</f>
        <v>
H29</v>
      </c>
      <c r="D11" s="82" t="str">
        <f>
IF(VALUE($B$6)=0,"",IF(VALUE($B$6)&gt;2020,"R"&amp;TEXT(VALUE($B$6)-2020,"00"),"H"&amp;VALUE($B$6)-1990))</f>
        <v>
H30</v>
      </c>
      <c r="E11" s="82" t="str">
        <f>
IF(VALUE($B$6)=0,"",IF(VALUE($B$6)&gt;2019,"R"&amp;TEXT(VALUE($B$6)-2019,"00"),"H"&amp;VALUE($B$6)-1989))</f>
        <v>
R01</v>
      </c>
      <c r="F11" s="82" t="str">
        <f>
IF(VALUE($B$6)=0,"",IF(VALUE($B$6)&gt;2018,"R"&amp;TEXT(VALUE($B$6)-2018,"00"),"H"&amp;VALUE($B$6)-1988))</f>
        <v>
R02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admin205</cp:lastModifiedBy>
  <cp:lastPrinted>2022-02-14T09:00:33Z</cp:lastPrinted>
  <dcterms:created xsi:type="dcterms:W3CDTF">2021-12-16T06:42:57Z</dcterms:created>
  <dcterms:modified xsi:type="dcterms:W3CDTF">2022-02-14T09:12:40Z</dcterms:modified>
  <cp:category/>
</cp:coreProperties>
</file>