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s0000020\05gyousei\gyouzaisei\new\03tuika\02keieihikakubunsekihyo-ku-kouei\"/>
    </mc:Choice>
  </mc:AlternateContent>
  <workbookProtection workbookAlgorithmName="SHA-512" workbookHashValue="7+m+94kaXBfuHy86izy6Af2V4VUSB2rpkFmcd2AB7wOcf4Eck33QxD9Z2E22Myd+dqlUSphwcmSpy8k32CG1Mw==" workbookSaltValue="v7TDe21OZf+LiI/6O4zY0Q==" workbookSpinCount="100000" lockStructure="1"/>
  <bookViews>
    <workbookView xWindow="0" yWindow="0" windowWidth="20496" windowHeight="768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BG30" i="4"/>
  <c r="AV76" i="4"/>
  <c r="HP76" i="4"/>
  <c r="FX30" i="4"/>
  <c r="KO51" i="4"/>
  <c r="LE76" i="4"/>
  <c r="FX51" i="4"/>
  <c r="KO30" i="4"/>
  <c r="BG51" i="4"/>
  <c r="HA76" i="4"/>
  <c r="AN51" i="4"/>
  <c r="FE30" i="4"/>
  <c r="AN30" i="4"/>
  <c r="FE51" i="4"/>
  <c r="KP76" i="4"/>
  <c r="AG76" i="4"/>
  <c r="JV51" i="4"/>
  <c r="JV30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<sst xmlns="http://schemas.openxmlformats.org/spreadsheetml/2006/main" count="278" uniqueCount="135">
  <si>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</si>
  <si>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</si>
  <si>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</si>
  <si>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</si>
  <si>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</si>
  <si>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</si>
  <si>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</si>
  <si>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</si>
  <si>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</si>
  <si>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</si>
  <si>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</si>
  <si>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</si>
  <si>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</si>
  <si>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</si>
  <si>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</si>
  <si>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</si>
  <si>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</si>
  <si>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</si>
  <si>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</si>
  <si>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</si>
  <si>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</si>
  <si>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</si>
  <si>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</si>
  <si>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</si>
  <si>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</si>
  <si>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</si>
  <si>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</si>
  <si>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</si>
  <si>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</si>
  <si>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</si>
  <si>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</si>
  <si>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</si>
  <si>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</si>
  <si>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</si>
  <si>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</si>
  <si>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</si>
  <si>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</si>
  <si>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</si>
  <si>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</si>
  <si>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</si>
  <si>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</si>
  <si>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</si>
  <si>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</si>
  <si>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</si>
  <si>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</si>
  <si>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</si>
  <si>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</si>
  <si>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</si>
  <si>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</si>
  <si>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</si>
  <si>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</si>
  <si>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</si>
  <si>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</si>
  <si>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</si>
  <si>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</si>
  <si>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</si>
  <si>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</si>
  <si>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</si>
  <si>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</si>
  <si>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</si>
  <si>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</si>
  <si>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</si>
  <si>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</si>
  <si>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</si>
  <si>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</si>
  <si>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</si>
  <si>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</si>
  <si>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</si>
  <si>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</si>
  <si>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</si>
  <si>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</si>
  <si>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</si>
  <si>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</si>
  <si>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</si>
  <si>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</si>
  <si>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</si>
  <si>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</si>
  <si>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</si>
  <si>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</si>
  <si>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</si>
  <si>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</si>
  <si>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</si>
  <si>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</si>
  <si>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</si>
  <si>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</si>
  <si>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</si>
  <si>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</si>
  <si>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</si>
  <si>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</si>
  <si>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</si>
  <si>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</si>
  <si>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</si>
  <si>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</si>
  <si>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</si>
  <si>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</si>
  <si>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</si>
  <si>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</si>
  <si>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</si>
  <si>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</si>
  <si>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</si>
  <si>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</si>
  <si>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当該値(N-3)</t>
    <phoneticPr fontId="5"/>
  </si>
  <si>
    <t>当該値(N)</t>
    <phoneticPr fontId="5"/>
  </si>
  <si>
    <t>当該値(N-2)</t>
    <phoneticPr fontId="5"/>
  </si>
  <si>
    <t>当該値(N-3)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</si>
  <si>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</si>
  <si>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</si>
  <si>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</si>
  <si>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</si>
  <si>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</si>
  <si>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</si>
  <si>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</si>
  <si>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</si>
  <si>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練馬区</t>
  </si>
  <si>
    <t>練馬駅北口地下駐車場</t>
  </si>
  <si>
    <t>法非適用</t>
  </si>
  <si>
    <t>駐車場整備事業</t>
  </si>
  <si>
    <t>-</t>
  </si>
  <si>
    <t>Ａ２Ｂ１</t>
  </si>
  <si>
    <t>非設置</t>
  </si>
  <si>
    <t>該当数値なし</t>
  </si>
  <si>
    <t>その他駐車場</t>
  </si>
  <si>
    <t>地下式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</si>
  <si>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</si>
  <si>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</si>
  <si>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</si>
  <si>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</si>
  <si>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</si>
  <si>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</si>
  <si>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</si>
  <si>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</si>
  <si>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本施設については、地方債残高がない状況である。
管制設備については順次、更新を行っており、今後も老朽化の状況をみながら、計画的に更新を行っていく。</t>
    <phoneticPr fontId="5"/>
  </si>
  <si>
    <t xml:space="preserve">本施設の稼働率については、直近5年間において、200％を超え、類似施設の平均を上回っている。
</t>
    <phoneticPr fontId="5"/>
  </si>
  <si>
    <t>本施設は、収益的収支比率はおおむね類似施設の平均値と同等かつ100％超となっており、黒字運営が行わなれている。
稼働率も類似施設平均値を上回っており、良好に運営されている。</t>
    <phoneticPr fontId="5"/>
  </si>
  <si>
    <t>本施設については、概ね他会計からの補助金を充当しておらず、独立採算を行えている状況である。
また、収益的収支比率が100％超であり、売上高ＧＯＰ比率およびＥＢＩＴＤＡも類似施設の平均を上回ったことから、良好に運営されていることがわかる。
さらに、料金体系について、令和２年10月から引き上げを行い、収益の強化を図った。
一方で、新型コロナウイルス感染症拡大に伴う駐車場利用者減少により、売り上げが減少している。終息が見込めない中、引き続き経営体制の見直しに取り組む。</t>
    <rPh sb="84" eb="86">
      <t>ルイジ</t>
    </rPh>
    <rPh sb="86" eb="88">
      <t>シセツ</t>
    </rPh>
    <rPh sb="89" eb="91">
      <t>ヘイキン</t>
    </rPh>
    <rPh sb="92" eb="94">
      <t>ウワマワ</t>
    </rPh>
    <rPh sb="101" eb="103">
      <t>リョウコウ</t>
    </rPh>
    <rPh sb="104" eb="106">
      <t>ウンエイ</t>
    </rPh>
    <rPh sb="160" eb="162">
      <t>イッポウ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</si>
</sst>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106.6</c:v>
                </c:pt>
                <c:pt idx="1">
                  <c:v>108.9</c:v>
                </c:pt>
                <c:pt idx="2">
                  <c:v>100</c:v>
                </c:pt>
                <c:pt idx="3">
                  <c:v>154.1</c:v>
                </c:pt>
                <c:pt idx="4">
                  <c:v>129.1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4-4964-B064-F45EFA0B9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206.5</c:v>
                </c:pt>
                <c:pt idx="1">
                  <c:v>124.4</c:v>
                </c:pt>
                <c:pt idx="2">
                  <c:v>126.3</c:v>
                </c:pt>
                <c:pt idx="3">
                  <c:v>121.8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34-4964-B064-F45EFA0B9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A-44A9-93B6-C08B2BA2D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320.39999999999998</c:v>
                </c:pt>
                <c:pt idx="1">
                  <c:v>243</c:v>
                </c:pt>
                <c:pt idx="2">
                  <c:v>193.1</c:v>
                </c:pt>
                <c:pt idx="3">
                  <c:v>163.69999999999999</c:v>
                </c:pt>
                <c:pt idx="4">
                  <c:v>117.8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A-44A9-93B6-C08B2BA2D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A8D-48B8-BEB7-DA65690B5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8D-48B8-BEB7-DA65690B5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2BC-4DDA-91C1-3829B1A75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C-4DDA-91C1-3829B1A75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3.3</c:v>
                </c:pt>
                <c:pt idx="1">
                  <c:v>2.9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A-4E3F-9FCF-20150C9DA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16.899999999999999</c:v>
                </c:pt>
                <c:pt idx="2">
                  <c:v>12.1</c:v>
                </c:pt>
                <c:pt idx="3">
                  <c:v>6.5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3A-4E3F-9FCF-20150C9DA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19</c:v>
                </c:pt>
                <c:pt idx="1">
                  <c:v>16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2-4853-8FB3-5E5FECB99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158</c:v>
                </c:pt>
                <c:pt idx="1">
                  <c:v>117</c:v>
                </c:pt>
                <c:pt idx="2">
                  <c:v>96</c:v>
                </c:pt>
                <c:pt idx="3">
                  <c:v>37</c:v>
                </c:pt>
                <c:pt idx="4">
                  <c:v>9617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2-4853-8FB3-5E5FECB99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217</c:v>
                </c:pt>
                <c:pt idx="1">
                  <c:v>204.9</c:v>
                </c:pt>
                <c:pt idx="2">
                  <c:v>208.6</c:v>
                </c:pt>
                <c:pt idx="3">
                  <c:v>210.8</c:v>
                </c:pt>
                <c:pt idx="4">
                  <c:v>200.2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9-4F9E-BA2B-31FB2A370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184.7</c:v>
                </c:pt>
                <c:pt idx="1">
                  <c:v>184.1</c:v>
                </c:pt>
                <c:pt idx="2">
                  <c:v>188.2</c:v>
                </c:pt>
                <c:pt idx="3">
                  <c:v>184.2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9-4F9E-BA2B-31FB2A370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5.7</c:v>
                </c:pt>
                <c:pt idx="2">
                  <c:v>-0.2</c:v>
                </c:pt>
                <c:pt idx="3">
                  <c:v>35.1</c:v>
                </c:pt>
                <c:pt idx="4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8-4E4F-AC4C-5BD5FFD83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</c:v>
                </c:pt>
                <c:pt idx="1">
                  <c:v>11.7</c:v>
                </c:pt>
                <c:pt idx="2">
                  <c:v>9.6</c:v>
                </c:pt>
                <c:pt idx="3">
                  <c:v>2.2000000000000002</c:v>
                </c:pt>
                <c:pt idx="4">
                  <c:v>-74.8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8-4E4F-AC4C-5BD5FFD83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14042</c:v>
                </c:pt>
                <c:pt idx="1">
                  <c:v>12470</c:v>
                </c:pt>
                <c:pt idx="2">
                  <c:v>-360</c:v>
                </c:pt>
                <c:pt idx="3">
                  <c:v>78261</c:v>
                </c:pt>
                <c:pt idx="4">
                  <c:v>62714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1-4F5E-A6BC-2094DFF7A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37773</c:v>
                </c:pt>
                <c:pt idx="1">
                  <c:v>33351</c:v>
                </c:pt>
                <c:pt idx="2">
                  <c:v>18755</c:v>
                </c:pt>
                <c:pt idx="3">
                  <c:v>16100</c:v>
                </c:pt>
                <c:pt idx="4">
                  <c:v>4993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1-4F5E-A6BC-2094DFF7A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
データ!H6&amp;"　"&amp;データ!I6</f>
        <v>
東京都練馬区　練馬駅北口地下駐車場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18379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121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25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490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133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
データ!$B$11</f>
        <v>
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
データ!$C$11</f>
        <v>
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
データ!$D$11</f>
        <v>
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
データ!$E$11</f>
        <v>
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
データ!$F$11</f>
        <v>
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
データ!$B$11</f>
        <v>
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
データ!$C$11</f>
        <v>
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
データ!$D$11</f>
        <v>
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
データ!$E$11</f>
        <v>
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
データ!$F$11</f>
        <v>
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
データ!$B$11</f>
        <v>
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
データ!$C$11</f>
        <v>
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
データ!$D$11</f>
        <v>
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
データ!$E$11</f>
        <v>
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
データ!$F$11</f>
        <v>
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106.6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108.9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100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154.1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129.1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3.3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2.9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0.2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217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204.9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208.6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210.8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200.2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206.5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124.4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126.3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121.8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100.6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17.100000000000001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16.899999999999999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12.1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6.5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9.8000000000000007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184.7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184.1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188.2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184.2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
131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132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
データ!$B$11</f>
        <v>
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
データ!$C$11</f>
        <v>
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
データ!$D$11</f>
        <v>
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
データ!$E$11</f>
        <v>
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
データ!$F$11</f>
        <v>
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
データ!$B$11</f>
        <v>
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
データ!$C$11</f>
        <v>
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
データ!$D$11</f>
        <v>
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
データ!$E$11</f>
        <v>
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
データ!$F$11</f>
        <v>
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
データ!$B$11</f>
        <v>
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
データ!$C$11</f>
        <v>
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
データ!$D$11</f>
        <v>
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
データ!$E$11</f>
        <v>
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
データ!$F$11</f>
        <v>
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19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16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1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3.2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5.7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-0.2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35.1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22.5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14042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12470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-360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78261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62714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158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117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96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37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9617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15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11.7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9.6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2.2000000000000002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-74.8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37773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33351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18755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16100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4993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134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
データ!$B$11</f>
        <v>
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
データ!$C$11</f>
        <v>
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
データ!$D$11</f>
        <v>
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
データ!$E$11</f>
        <v>
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
データ!$F$11</f>
        <v>
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4224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
データ!$B$11</f>
        <v>
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
データ!$C$11</f>
        <v>
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
データ!$D$11</f>
        <v>
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
データ!$E$11</f>
        <v>
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
データ!$F$11</f>
        <v>
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
データ!$B$11</f>
        <v>
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
データ!$C$11</f>
        <v>
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
データ!$D$11</f>
        <v>
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
データ!$E$11</f>
        <v>
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
データ!$F$11</f>
        <v>
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320.39999999999998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243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193.1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163.69999999999999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117.8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
データ!AI6</f>
        <v>
【630.7】</v>
      </c>
      <c r="C88" s="46" t="str">
        <f>
データ!AT6</f>
        <v>
【8.6】</v>
      </c>
      <c r="D88" s="46" t="str">
        <f>
データ!BE6</f>
        <v>
【2,345】</v>
      </c>
      <c r="E88" s="46" t="str">
        <f>
データ!DU6</f>
        <v>
【164.2】</v>
      </c>
      <c r="F88" s="46" t="str">
        <f>
データ!BP6</f>
        <v>
【△65.9】</v>
      </c>
      <c r="G88" s="46" t="str">
        <f>
データ!CA6</f>
        <v>
【3,932】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1bwzjcx/FgFKKgo+ClHxSX+lYYfF+tqZlOSdzpE2myN5mIJoEs0dpxGp8IZG9La7m1jI0shuza4CiGNCPEGpgg==" saltValue="7cd4b/QvP8maUs1SDdRmP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2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2" customHeight="1" x14ac:dyDescent="0.2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
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68</v>
      </c>
      <c r="CN4" s="149" t="s">
        <v>
69</v>
      </c>
      <c r="CO4" s="140" t="s">
        <v>
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
73</v>
      </c>
      <c r="B5" s="58"/>
      <c r="C5" s="58"/>
      <c r="D5" s="58"/>
      <c r="E5" s="58"/>
      <c r="F5" s="58"/>
      <c r="G5" s="58"/>
      <c r="H5" s="59" t="s">
        <v>
74</v>
      </c>
      <c r="I5" s="59" t="s">
        <v>
75</v>
      </c>
      <c r="J5" s="59" t="s">
        <v>
76</v>
      </c>
      <c r="K5" s="59" t="s">
        <v>
77</v>
      </c>
      <c r="L5" s="59" t="s">
        <v>
78</v>
      </c>
      <c r="M5" s="59" t="s">
        <v>
4</v>
      </c>
      <c r="N5" s="59" t="s">
        <v>
5</v>
      </c>
      <c r="O5" s="59" t="s">
        <v>
79</v>
      </c>
      <c r="P5" s="59" t="s">
        <v>
13</v>
      </c>
      <c r="Q5" s="59" t="s">
        <v>
80</v>
      </c>
      <c r="R5" s="59" t="s">
        <v>
81</v>
      </c>
      <c r="S5" s="59" t="s">
        <v>
82</v>
      </c>
      <c r="T5" s="59" t="s">
        <v>
83</v>
      </c>
      <c r="U5" s="59" t="s">
        <v>
84</v>
      </c>
      <c r="V5" s="59" t="s">
        <v>
85</v>
      </c>
      <c r="W5" s="59" t="s">
        <v>
86</v>
      </c>
      <c r="X5" s="59" t="s">
        <v>
87</v>
      </c>
      <c r="Y5" s="59" t="s">
        <v>
88</v>
      </c>
      <c r="Z5" s="59" t="s">
        <v>
89</v>
      </c>
      <c r="AA5" s="59" t="s">
        <v>
90</v>
      </c>
      <c r="AB5" s="59" t="s">
        <v>
91</v>
      </c>
      <c r="AC5" s="59" t="s">
        <v>
92</v>
      </c>
      <c r="AD5" s="59" t="s">
        <v>
93</v>
      </c>
      <c r="AE5" s="59" t="s">
        <v>
94</v>
      </c>
      <c r="AF5" s="59" t="s">
        <v>
95</v>
      </c>
      <c r="AG5" s="59" t="s">
        <v>
96</v>
      </c>
      <c r="AH5" s="59" t="s">
        <v>
97</v>
      </c>
      <c r="AI5" s="59" t="s">
        <v>
98</v>
      </c>
      <c r="AJ5" s="59" t="s">
        <v>
99</v>
      </c>
      <c r="AK5" s="59" t="s">
        <v>
89</v>
      </c>
      <c r="AL5" s="59" t="s">
        <v>
90</v>
      </c>
      <c r="AM5" s="59" t="s">
        <v>
100</v>
      </c>
      <c r="AN5" s="59" t="s">
        <v>
92</v>
      </c>
      <c r="AO5" s="59" t="s">
        <v>
93</v>
      </c>
      <c r="AP5" s="59" t="s">
        <v>
94</v>
      </c>
      <c r="AQ5" s="59" t="s">
        <v>
95</v>
      </c>
      <c r="AR5" s="59" t="s">
        <v>
96</v>
      </c>
      <c r="AS5" s="59" t="s">
        <v>
97</v>
      </c>
      <c r="AT5" s="59" t="s">
        <v>
98</v>
      </c>
      <c r="AU5" s="59" t="s">
        <v>
99</v>
      </c>
      <c r="AV5" s="59" t="s">
        <v>
89</v>
      </c>
      <c r="AW5" s="59" t="s">
        <v>
90</v>
      </c>
      <c r="AX5" s="59" t="s">
        <v>
100</v>
      </c>
      <c r="AY5" s="59" t="s">
        <v>
92</v>
      </c>
      <c r="AZ5" s="59" t="s">
        <v>
93</v>
      </c>
      <c r="BA5" s="59" t="s">
        <v>
94</v>
      </c>
      <c r="BB5" s="59" t="s">
        <v>
95</v>
      </c>
      <c r="BC5" s="59" t="s">
        <v>
96</v>
      </c>
      <c r="BD5" s="59" t="s">
        <v>
97</v>
      </c>
      <c r="BE5" s="59" t="s">
        <v>
98</v>
      </c>
      <c r="BF5" s="59" t="s">
        <v>
99</v>
      </c>
      <c r="BG5" s="59" t="s">
        <v>
101</v>
      </c>
      <c r="BH5" s="59" t="s">
        <v>
90</v>
      </c>
      <c r="BI5" s="59" t="s">
        <v>
100</v>
      </c>
      <c r="BJ5" s="59" t="s">
        <v>
102</v>
      </c>
      <c r="BK5" s="59" t="s">
        <v>
93</v>
      </c>
      <c r="BL5" s="59" t="s">
        <v>
94</v>
      </c>
      <c r="BM5" s="59" t="s">
        <v>
95</v>
      </c>
      <c r="BN5" s="59" t="s">
        <v>
96</v>
      </c>
      <c r="BO5" s="59" t="s">
        <v>
97</v>
      </c>
      <c r="BP5" s="59" t="s">
        <v>
98</v>
      </c>
      <c r="BQ5" s="59" t="s">
        <v>
88</v>
      </c>
      <c r="BR5" s="59" t="s">
        <v>
101</v>
      </c>
      <c r="BS5" s="59" t="s">
        <v>
103</v>
      </c>
      <c r="BT5" s="59" t="s">
        <v>
100</v>
      </c>
      <c r="BU5" s="59" t="s">
        <v>
92</v>
      </c>
      <c r="BV5" s="59" t="s">
        <v>
93</v>
      </c>
      <c r="BW5" s="59" t="s">
        <v>
94</v>
      </c>
      <c r="BX5" s="59" t="s">
        <v>
95</v>
      </c>
      <c r="BY5" s="59" t="s">
        <v>
96</v>
      </c>
      <c r="BZ5" s="59" t="s">
        <v>
97</v>
      </c>
      <c r="CA5" s="59" t="s">
        <v>
98</v>
      </c>
      <c r="CB5" s="59" t="s">
        <v>
99</v>
      </c>
      <c r="CC5" s="59" t="s">
        <v>
104</v>
      </c>
      <c r="CD5" s="59" t="s">
        <v>
103</v>
      </c>
      <c r="CE5" s="59" t="s">
        <v>
100</v>
      </c>
      <c r="CF5" s="59" t="s">
        <v>
92</v>
      </c>
      <c r="CG5" s="59" t="s">
        <v>
93</v>
      </c>
      <c r="CH5" s="59" t="s">
        <v>
94</v>
      </c>
      <c r="CI5" s="59" t="s">
        <v>
95</v>
      </c>
      <c r="CJ5" s="59" t="s">
        <v>
96</v>
      </c>
      <c r="CK5" s="59" t="s">
        <v>
97</v>
      </c>
      <c r="CL5" s="59" t="s">
        <v>
98</v>
      </c>
      <c r="CM5" s="150"/>
      <c r="CN5" s="150"/>
      <c r="CO5" s="59" t="s">
        <v>
105</v>
      </c>
      <c r="CP5" s="59" t="s">
        <v>
101</v>
      </c>
      <c r="CQ5" s="59" t="s">
        <v>
103</v>
      </c>
      <c r="CR5" s="59" t="s">
        <v>
100</v>
      </c>
      <c r="CS5" s="59" t="s">
        <v>
92</v>
      </c>
      <c r="CT5" s="59" t="s">
        <v>
93</v>
      </c>
      <c r="CU5" s="59" t="s">
        <v>
94</v>
      </c>
      <c r="CV5" s="59" t="s">
        <v>
95</v>
      </c>
      <c r="CW5" s="59" t="s">
        <v>
96</v>
      </c>
      <c r="CX5" s="59" t="s">
        <v>
97</v>
      </c>
      <c r="CY5" s="59" t="s">
        <v>
98</v>
      </c>
      <c r="CZ5" s="59" t="s">
        <v>
99</v>
      </c>
      <c r="DA5" s="59" t="s">
        <v>
89</v>
      </c>
      <c r="DB5" s="59" t="s">
        <v>
103</v>
      </c>
      <c r="DC5" s="59" t="s">
        <v>
100</v>
      </c>
      <c r="DD5" s="59" t="s">
        <v>
92</v>
      </c>
      <c r="DE5" s="59" t="s">
        <v>
93</v>
      </c>
      <c r="DF5" s="59" t="s">
        <v>
94</v>
      </c>
      <c r="DG5" s="59" t="s">
        <v>
95</v>
      </c>
      <c r="DH5" s="59" t="s">
        <v>
96</v>
      </c>
      <c r="DI5" s="59" t="s">
        <v>
97</v>
      </c>
      <c r="DJ5" s="59" t="s">
        <v>
35</v>
      </c>
      <c r="DK5" s="59" t="s">
        <v>
105</v>
      </c>
      <c r="DL5" s="59" t="s">
        <v>
89</v>
      </c>
      <c r="DM5" s="59" t="s">
        <v>
106</v>
      </c>
      <c r="DN5" s="59" t="s">
        <v>
107</v>
      </c>
      <c r="DO5" s="59" t="s">
        <v>
108</v>
      </c>
      <c r="DP5" s="59" t="s">
        <v>
93</v>
      </c>
      <c r="DQ5" s="59" t="s">
        <v>
94</v>
      </c>
      <c r="DR5" s="59" t="s">
        <v>
95</v>
      </c>
      <c r="DS5" s="59" t="s">
        <v>
96</v>
      </c>
      <c r="DT5" s="59" t="s">
        <v>
97</v>
      </c>
      <c r="DU5" s="59" t="s">
        <v>
98</v>
      </c>
    </row>
    <row r="6" spans="1:125" s="66" customFormat="1" x14ac:dyDescent="0.2">
      <c r="A6" s="49" t="s">
        <v>
109</v>
      </c>
      <c r="B6" s="60">
        <f>
B8</f>
        <v>
2020</v>
      </c>
      <c r="C6" s="60">
        <f t="shared" ref="C6:X6" si="1">
C8</f>
        <v>
131202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4</v>
      </c>
      <c r="H6" s="60" t="str">
        <f>
SUBSTITUTE(H8,"　","")</f>
        <v>
東京都練馬区</v>
      </c>
      <c r="I6" s="60" t="str">
        <f t="shared" si="1"/>
        <v>
練馬駅北口地下駐車場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Ａ２Ｂ１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その他駐車場</v>
      </c>
      <c r="Q6" s="62" t="str">
        <f t="shared" si="1"/>
        <v>
地下式</v>
      </c>
      <c r="R6" s="63">
        <f t="shared" si="1"/>
        <v>
25</v>
      </c>
      <c r="S6" s="62" t="str">
        <f t="shared" si="1"/>
        <v>
商業施設</v>
      </c>
      <c r="T6" s="62" t="str">
        <f t="shared" si="1"/>
        <v>
無</v>
      </c>
      <c r="U6" s="63">
        <f t="shared" si="1"/>
        <v>
18379</v>
      </c>
      <c r="V6" s="63">
        <f t="shared" si="1"/>
        <v>
490</v>
      </c>
      <c r="W6" s="63">
        <f t="shared" si="1"/>
        <v>
400</v>
      </c>
      <c r="X6" s="62" t="str">
        <f t="shared" si="1"/>
        <v>
利用料金制</v>
      </c>
      <c r="Y6" s="64">
        <f>
IF(Y8="-",NA(),Y8)</f>
        <v>
106.6</v>
      </c>
      <c r="Z6" s="64">
        <f t="shared" ref="Z6:AH6" si="2">
IF(Z8="-",NA(),Z8)</f>
        <v>
108.9</v>
      </c>
      <c r="AA6" s="64">
        <f t="shared" si="2"/>
        <v>
100</v>
      </c>
      <c r="AB6" s="64">
        <f t="shared" si="2"/>
        <v>
154.1</v>
      </c>
      <c r="AC6" s="64">
        <f t="shared" si="2"/>
        <v>
129.1</v>
      </c>
      <c r="AD6" s="64">
        <f t="shared" si="2"/>
        <v>
206.5</v>
      </c>
      <c r="AE6" s="64">
        <f t="shared" si="2"/>
        <v>
124.4</v>
      </c>
      <c r="AF6" s="64">
        <f t="shared" si="2"/>
        <v>
126.3</v>
      </c>
      <c r="AG6" s="64">
        <f t="shared" si="2"/>
        <v>
121.8</v>
      </c>
      <c r="AH6" s="64">
        <f t="shared" si="2"/>
        <v>
100.6</v>
      </c>
      <c r="AI6" s="61" t="str">
        <f>
IF(AI8="-","",IF(AI8="-","【-】","【"&amp;SUBSTITUTE(TEXT(AI8,"#,##0.0"),"-","△")&amp;"】"))</f>
        <v>
【630.7】</v>
      </c>
      <c r="AJ6" s="64">
        <f>
IF(AJ8="-",NA(),AJ8)</f>
        <v>
3.3</v>
      </c>
      <c r="AK6" s="64">
        <f t="shared" ref="AK6:AS6" si="3">
IF(AK8="-",NA(),AK8)</f>
        <v>
2.9</v>
      </c>
      <c r="AL6" s="64">
        <f t="shared" si="3"/>
        <v>
0.2</v>
      </c>
      <c r="AM6" s="64">
        <f t="shared" si="3"/>
        <v>
0</v>
      </c>
      <c r="AN6" s="64">
        <f t="shared" si="3"/>
        <v>
0</v>
      </c>
      <c r="AO6" s="64">
        <f t="shared" si="3"/>
        <v>
17.100000000000001</v>
      </c>
      <c r="AP6" s="64">
        <f t="shared" si="3"/>
        <v>
16.899999999999999</v>
      </c>
      <c r="AQ6" s="64">
        <f t="shared" si="3"/>
        <v>
12.1</v>
      </c>
      <c r="AR6" s="64">
        <f t="shared" si="3"/>
        <v>
6.5</v>
      </c>
      <c r="AS6" s="64">
        <f t="shared" si="3"/>
        <v>
9.8000000000000007</v>
      </c>
      <c r="AT6" s="61" t="str">
        <f>
IF(AT8="-","",IF(AT8="-","【-】","【"&amp;SUBSTITUTE(TEXT(AT8,"#,##0.0"),"-","△")&amp;"】"))</f>
        <v>
【8.6】</v>
      </c>
      <c r="AU6" s="65">
        <f>
IF(AU8="-",NA(),AU8)</f>
        <v>
19</v>
      </c>
      <c r="AV6" s="65">
        <f t="shared" ref="AV6:BD6" si="4">
IF(AV8="-",NA(),AV8)</f>
        <v>
16</v>
      </c>
      <c r="AW6" s="65">
        <f t="shared" si="4"/>
        <v>
1</v>
      </c>
      <c r="AX6" s="65">
        <f t="shared" si="4"/>
        <v>
0</v>
      </c>
      <c r="AY6" s="65">
        <f t="shared" si="4"/>
        <v>
0</v>
      </c>
      <c r="AZ6" s="65">
        <f t="shared" si="4"/>
        <v>
158</v>
      </c>
      <c r="BA6" s="65">
        <f t="shared" si="4"/>
        <v>
117</v>
      </c>
      <c r="BB6" s="65">
        <f t="shared" si="4"/>
        <v>
96</v>
      </c>
      <c r="BC6" s="65">
        <f t="shared" si="4"/>
        <v>
37</v>
      </c>
      <c r="BD6" s="65">
        <f t="shared" si="4"/>
        <v>
9617</v>
      </c>
      <c r="BE6" s="63" t="str">
        <f>
IF(BE8="-","",IF(BE8="-","【-】","【"&amp;SUBSTITUTE(TEXT(BE8,"#,##0"),"-","△")&amp;"】"))</f>
        <v>
【2,345】</v>
      </c>
      <c r="BF6" s="64">
        <f>
IF(BF8="-",NA(),BF8)</f>
        <v>
3.2</v>
      </c>
      <c r="BG6" s="64">
        <f t="shared" ref="BG6:BO6" si="5">
IF(BG8="-",NA(),BG8)</f>
        <v>
5.7</v>
      </c>
      <c r="BH6" s="64">
        <f t="shared" si="5"/>
        <v>
-0.2</v>
      </c>
      <c r="BI6" s="64">
        <f t="shared" si="5"/>
        <v>
35.1</v>
      </c>
      <c r="BJ6" s="64">
        <f t="shared" si="5"/>
        <v>
22.5</v>
      </c>
      <c r="BK6" s="64">
        <f t="shared" si="5"/>
        <v>
15</v>
      </c>
      <c r="BL6" s="64">
        <f t="shared" si="5"/>
        <v>
11.7</v>
      </c>
      <c r="BM6" s="64">
        <f t="shared" si="5"/>
        <v>
9.6</v>
      </c>
      <c r="BN6" s="64">
        <f t="shared" si="5"/>
        <v>
2.2000000000000002</v>
      </c>
      <c r="BO6" s="64">
        <f t="shared" si="5"/>
        <v>
-74.8</v>
      </c>
      <c r="BP6" s="61" t="str">
        <f>
IF(BP8="-","",IF(BP8="-","【-】","【"&amp;SUBSTITUTE(TEXT(BP8,"#,##0.0"),"-","△")&amp;"】"))</f>
        <v>
【△65.9】</v>
      </c>
      <c r="BQ6" s="65">
        <f>
IF(BQ8="-",NA(),BQ8)</f>
        <v>
14042</v>
      </c>
      <c r="BR6" s="65">
        <f t="shared" ref="BR6:BZ6" si="6">
IF(BR8="-",NA(),BR8)</f>
        <v>
12470</v>
      </c>
      <c r="BS6" s="65">
        <f t="shared" si="6"/>
        <v>
-360</v>
      </c>
      <c r="BT6" s="65">
        <f t="shared" si="6"/>
        <v>
78261</v>
      </c>
      <c r="BU6" s="65">
        <f t="shared" si="6"/>
        <v>
62714</v>
      </c>
      <c r="BV6" s="65">
        <f t="shared" si="6"/>
        <v>
37773</v>
      </c>
      <c r="BW6" s="65">
        <f t="shared" si="6"/>
        <v>
33351</v>
      </c>
      <c r="BX6" s="65">
        <f t="shared" si="6"/>
        <v>
18755</v>
      </c>
      <c r="BY6" s="65">
        <f t="shared" si="6"/>
        <v>
16100</v>
      </c>
      <c r="BZ6" s="65">
        <f t="shared" si="6"/>
        <v>
4993</v>
      </c>
      <c r="CA6" s="63" t="str">
        <f>
IF(CA8="-","",IF(CA8="-","【-】","【"&amp;SUBSTITUTE(TEXT(CA8,"#,##0"),"-","△")&amp;"】"))</f>
        <v>
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110</v>
      </c>
      <c r="CM6" s="63">
        <f t="shared" ref="CM6:CN6" si="7">
CM8</f>
        <v>
0</v>
      </c>
      <c r="CN6" s="63">
        <f t="shared" si="7"/>
        <v>
4224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110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320.39999999999998</v>
      </c>
      <c r="DF6" s="64">
        <f t="shared" si="8"/>
        <v>
243</v>
      </c>
      <c r="DG6" s="64">
        <f t="shared" si="8"/>
        <v>
193.1</v>
      </c>
      <c r="DH6" s="64">
        <f t="shared" si="8"/>
        <v>
163.69999999999999</v>
      </c>
      <c r="DI6" s="64">
        <f t="shared" si="8"/>
        <v>
117.8</v>
      </c>
      <c r="DJ6" s="61" t="str">
        <f>
IF(DJ8="-","",IF(DJ8="-","【-】","【"&amp;SUBSTITUTE(TEXT(DJ8,"#,##0.0"),"-","△")&amp;"】"))</f>
        <v>
【183.4】</v>
      </c>
      <c r="DK6" s="64">
        <f>
IF(DK8="-",NA(),DK8)</f>
        <v>
217</v>
      </c>
      <c r="DL6" s="64">
        <f t="shared" ref="DL6:DT6" si="9">
IF(DL8="-",NA(),DL8)</f>
        <v>
204.9</v>
      </c>
      <c r="DM6" s="64">
        <f t="shared" si="9"/>
        <v>
208.6</v>
      </c>
      <c r="DN6" s="64">
        <f t="shared" si="9"/>
        <v>
210.8</v>
      </c>
      <c r="DO6" s="64">
        <f t="shared" si="9"/>
        <v>
200.2</v>
      </c>
      <c r="DP6" s="64">
        <f t="shared" si="9"/>
        <v>
184.7</v>
      </c>
      <c r="DQ6" s="64">
        <f t="shared" si="9"/>
        <v>
184.1</v>
      </c>
      <c r="DR6" s="64">
        <f t="shared" si="9"/>
        <v>
188.2</v>
      </c>
      <c r="DS6" s="64">
        <f t="shared" si="9"/>
        <v>
184.2</v>
      </c>
      <c r="DT6" s="64">
        <f t="shared" si="9"/>
        <v>
153.80000000000001</v>
      </c>
      <c r="DU6" s="61" t="str">
        <f>
IF(DU8="-","",IF(DU8="-","【-】","【"&amp;SUBSTITUTE(TEXT(DU8,"#,##0.0"),"-","△")&amp;"】"))</f>
        <v>
【164.2】</v>
      </c>
    </row>
    <row r="7" spans="1:125" s="66" customFormat="1" x14ac:dyDescent="0.2">
      <c r="A7" s="49" t="s">
        <v>
111</v>
      </c>
      <c r="B7" s="60">
        <f t="shared" ref="B7:X7" si="10">
B8</f>
        <v>
2020</v>
      </c>
      <c r="C7" s="60">
        <f t="shared" si="10"/>
        <v>
131202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4</v>
      </c>
      <c r="H7" s="60" t="str">
        <f t="shared" si="10"/>
        <v>
東京都　練馬区</v>
      </c>
      <c r="I7" s="60" t="str">
        <f t="shared" si="10"/>
        <v>
練馬駅北口地下駐車場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Ａ２Ｂ１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その他駐車場</v>
      </c>
      <c r="Q7" s="62" t="str">
        <f t="shared" si="10"/>
        <v>
地下式</v>
      </c>
      <c r="R7" s="63">
        <f t="shared" si="10"/>
        <v>
25</v>
      </c>
      <c r="S7" s="62" t="str">
        <f t="shared" si="10"/>
        <v>
商業施設</v>
      </c>
      <c r="T7" s="62" t="str">
        <f t="shared" si="10"/>
        <v>
無</v>
      </c>
      <c r="U7" s="63">
        <f t="shared" si="10"/>
        <v>
18379</v>
      </c>
      <c r="V7" s="63">
        <f t="shared" si="10"/>
        <v>
490</v>
      </c>
      <c r="W7" s="63">
        <f t="shared" si="10"/>
        <v>
400</v>
      </c>
      <c r="X7" s="62" t="str">
        <f t="shared" si="10"/>
        <v>
利用料金制</v>
      </c>
      <c r="Y7" s="64">
        <f>
Y8</f>
        <v>
106.6</v>
      </c>
      <c r="Z7" s="64">
        <f t="shared" ref="Z7:AH7" si="11">
Z8</f>
        <v>
108.9</v>
      </c>
      <c r="AA7" s="64">
        <f t="shared" si="11"/>
        <v>
100</v>
      </c>
      <c r="AB7" s="64">
        <f t="shared" si="11"/>
        <v>
154.1</v>
      </c>
      <c r="AC7" s="64">
        <f t="shared" si="11"/>
        <v>
129.1</v>
      </c>
      <c r="AD7" s="64">
        <f t="shared" si="11"/>
        <v>
206.5</v>
      </c>
      <c r="AE7" s="64">
        <f t="shared" si="11"/>
        <v>
124.4</v>
      </c>
      <c r="AF7" s="64">
        <f t="shared" si="11"/>
        <v>
126.3</v>
      </c>
      <c r="AG7" s="64">
        <f t="shared" si="11"/>
        <v>
121.8</v>
      </c>
      <c r="AH7" s="64">
        <f t="shared" si="11"/>
        <v>
100.6</v>
      </c>
      <c r="AI7" s="61"/>
      <c r="AJ7" s="64">
        <f>
AJ8</f>
        <v>
3.3</v>
      </c>
      <c r="AK7" s="64">
        <f t="shared" ref="AK7:AS7" si="12">
AK8</f>
        <v>
2.9</v>
      </c>
      <c r="AL7" s="64">
        <f t="shared" si="12"/>
        <v>
0.2</v>
      </c>
      <c r="AM7" s="64">
        <f t="shared" si="12"/>
        <v>
0</v>
      </c>
      <c r="AN7" s="64">
        <f t="shared" si="12"/>
        <v>
0</v>
      </c>
      <c r="AO7" s="64">
        <f t="shared" si="12"/>
        <v>
17.100000000000001</v>
      </c>
      <c r="AP7" s="64">
        <f t="shared" si="12"/>
        <v>
16.899999999999999</v>
      </c>
      <c r="AQ7" s="64">
        <f t="shared" si="12"/>
        <v>
12.1</v>
      </c>
      <c r="AR7" s="64">
        <f t="shared" si="12"/>
        <v>
6.5</v>
      </c>
      <c r="AS7" s="64">
        <f t="shared" si="12"/>
        <v>
9.8000000000000007</v>
      </c>
      <c r="AT7" s="61"/>
      <c r="AU7" s="65">
        <f>
AU8</f>
        <v>
19</v>
      </c>
      <c r="AV7" s="65">
        <f t="shared" ref="AV7:BD7" si="13">
AV8</f>
        <v>
16</v>
      </c>
      <c r="AW7" s="65">
        <f t="shared" si="13"/>
        <v>
1</v>
      </c>
      <c r="AX7" s="65">
        <f t="shared" si="13"/>
        <v>
0</v>
      </c>
      <c r="AY7" s="65">
        <f t="shared" si="13"/>
        <v>
0</v>
      </c>
      <c r="AZ7" s="65">
        <f t="shared" si="13"/>
        <v>
158</v>
      </c>
      <c r="BA7" s="65">
        <f t="shared" si="13"/>
        <v>
117</v>
      </c>
      <c r="BB7" s="65">
        <f t="shared" si="13"/>
        <v>
96</v>
      </c>
      <c r="BC7" s="65">
        <f t="shared" si="13"/>
        <v>
37</v>
      </c>
      <c r="BD7" s="65">
        <f t="shared" si="13"/>
        <v>
9617</v>
      </c>
      <c r="BE7" s="63"/>
      <c r="BF7" s="64">
        <f>
BF8</f>
        <v>
3.2</v>
      </c>
      <c r="BG7" s="64">
        <f t="shared" ref="BG7:BO7" si="14">
BG8</f>
        <v>
5.7</v>
      </c>
      <c r="BH7" s="64">
        <f t="shared" si="14"/>
        <v>
-0.2</v>
      </c>
      <c r="BI7" s="64">
        <f t="shared" si="14"/>
        <v>
35.1</v>
      </c>
      <c r="BJ7" s="64">
        <f t="shared" si="14"/>
        <v>
22.5</v>
      </c>
      <c r="BK7" s="64">
        <f t="shared" si="14"/>
        <v>
15</v>
      </c>
      <c r="BL7" s="64">
        <f t="shared" si="14"/>
        <v>
11.7</v>
      </c>
      <c r="BM7" s="64">
        <f t="shared" si="14"/>
        <v>
9.6</v>
      </c>
      <c r="BN7" s="64">
        <f t="shared" si="14"/>
        <v>
2.2000000000000002</v>
      </c>
      <c r="BO7" s="64">
        <f t="shared" si="14"/>
        <v>
-74.8</v>
      </c>
      <c r="BP7" s="61"/>
      <c r="BQ7" s="65">
        <f>
BQ8</f>
        <v>
14042</v>
      </c>
      <c r="BR7" s="65">
        <f t="shared" ref="BR7:BZ7" si="15">
BR8</f>
        <v>
12470</v>
      </c>
      <c r="BS7" s="65">
        <f t="shared" si="15"/>
        <v>
-360</v>
      </c>
      <c r="BT7" s="65">
        <f t="shared" si="15"/>
        <v>
78261</v>
      </c>
      <c r="BU7" s="65">
        <f t="shared" si="15"/>
        <v>
62714</v>
      </c>
      <c r="BV7" s="65">
        <f t="shared" si="15"/>
        <v>
37773</v>
      </c>
      <c r="BW7" s="65">
        <f t="shared" si="15"/>
        <v>
33351</v>
      </c>
      <c r="BX7" s="65">
        <f t="shared" si="15"/>
        <v>
18755</v>
      </c>
      <c r="BY7" s="65">
        <f t="shared" si="15"/>
        <v>
16100</v>
      </c>
      <c r="BZ7" s="65">
        <f t="shared" si="15"/>
        <v>
4993</v>
      </c>
      <c r="CA7" s="63"/>
      <c r="CB7" s="64" t="s">
        <v>
112</v>
      </c>
      <c r="CC7" s="64" t="s">
        <v>
112</v>
      </c>
      <c r="CD7" s="64" t="s">
        <v>
112</v>
      </c>
      <c r="CE7" s="64" t="s">
        <v>
112</v>
      </c>
      <c r="CF7" s="64" t="s">
        <v>
112</v>
      </c>
      <c r="CG7" s="64" t="s">
        <v>
112</v>
      </c>
      <c r="CH7" s="64" t="s">
        <v>
112</v>
      </c>
      <c r="CI7" s="64" t="s">
        <v>
112</v>
      </c>
      <c r="CJ7" s="64" t="s">
        <v>
112</v>
      </c>
      <c r="CK7" s="64" t="s">
        <v>
110</v>
      </c>
      <c r="CL7" s="61"/>
      <c r="CM7" s="63">
        <f>
CM8</f>
        <v>
0</v>
      </c>
      <c r="CN7" s="63">
        <f>
CN8</f>
        <v>
4224</v>
      </c>
      <c r="CO7" s="64" t="s">
        <v>
112</v>
      </c>
      <c r="CP7" s="64" t="s">
        <v>
112</v>
      </c>
      <c r="CQ7" s="64" t="s">
        <v>
112</v>
      </c>
      <c r="CR7" s="64" t="s">
        <v>
112</v>
      </c>
      <c r="CS7" s="64" t="s">
        <v>
112</v>
      </c>
      <c r="CT7" s="64" t="s">
        <v>
112</v>
      </c>
      <c r="CU7" s="64" t="s">
        <v>
112</v>
      </c>
      <c r="CV7" s="64" t="s">
        <v>
112</v>
      </c>
      <c r="CW7" s="64" t="s">
        <v>
112</v>
      </c>
      <c r="CX7" s="64" t="s">
        <v>
110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320.39999999999998</v>
      </c>
      <c r="DF7" s="64">
        <f t="shared" si="16"/>
        <v>
243</v>
      </c>
      <c r="DG7" s="64">
        <f t="shared" si="16"/>
        <v>
193.1</v>
      </c>
      <c r="DH7" s="64">
        <f t="shared" si="16"/>
        <v>
163.69999999999999</v>
      </c>
      <c r="DI7" s="64">
        <f t="shared" si="16"/>
        <v>
117.8</v>
      </c>
      <c r="DJ7" s="61"/>
      <c r="DK7" s="64">
        <f>
DK8</f>
        <v>
217</v>
      </c>
      <c r="DL7" s="64">
        <f t="shared" ref="DL7:DT7" si="17">
DL8</f>
        <v>
204.9</v>
      </c>
      <c r="DM7" s="64">
        <f t="shared" si="17"/>
        <v>
208.6</v>
      </c>
      <c r="DN7" s="64">
        <f t="shared" si="17"/>
        <v>
210.8</v>
      </c>
      <c r="DO7" s="64">
        <f t="shared" si="17"/>
        <v>
200.2</v>
      </c>
      <c r="DP7" s="64">
        <f t="shared" si="17"/>
        <v>
184.7</v>
      </c>
      <c r="DQ7" s="64">
        <f t="shared" si="17"/>
        <v>
184.1</v>
      </c>
      <c r="DR7" s="64">
        <f t="shared" si="17"/>
        <v>
188.2</v>
      </c>
      <c r="DS7" s="64">
        <f t="shared" si="17"/>
        <v>
184.2</v>
      </c>
      <c r="DT7" s="64">
        <f t="shared" si="17"/>
        <v>
153.80000000000001</v>
      </c>
      <c r="DU7" s="61"/>
    </row>
    <row r="8" spans="1:125" s="66" customFormat="1" x14ac:dyDescent="0.2">
      <c r="A8" s="49"/>
      <c r="B8" s="67">
        <v>
2020</v>
      </c>
      <c r="C8" s="67">
        <v>
131202</v>
      </c>
      <c r="D8" s="67">
        <v>
47</v>
      </c>
      <c r="E8" s="67">
        <v>
14</v>
      </c>
      <c r="F8" s="67">
        <v>
0</v>
      </c>
      <c r="G8" s="67">
        <v>
4</v>
      </c>
      <c r="H8" s="67" t="s">
        <v>
113</v>
      </c>
      <c r="I8" s="67" t="s">
        <v>
114</v>
      </c>
      <c r="J8" s="67" t="s">
        <v>
115</v>
      </c>
      <c r="K8" s="67" t="s">
        <v>
116</v>
      </c>
      <c r="L8" s="67" t="s">
        <v>
117</v>
      </c>
      <c r="M8" s="67" t="s">
        <v>
118</v>
      </c>
      <c r="N8" s="67" t="s">
        <v>
119</v>
      </c>
      <c r="O8" s="68" t="s">
        <v>
120</v>
      </c>
      <c r="P8" s="69" t="s">
        <v>
121</v>
      </c>
      <c r="Q8" s="69" t="s">
        <v>
122</v>
      </c>
      <c r="R8" s="70">
        <v>
25</v>
      </c>
      <c r="S8" s="69" t="s">
        <v>
123</v>
      </c>
      <c r="T8" s="69" t="s">
        <v>
124</v>
      </c>
      <c r="U8" s="70">
        <v>
18379</v>
      </c>
      <c r="V8" s="70">
        <v>
490</v>
      </c>
      <c r="W8" s="70">
        <v>
400</v>
      </c>
      <c r="X8" s="69" t="s">
        <v>
125</v>
      </c>
      <c r="Y8" s="71">
        <v>
106.6</v>
      </c>
      <c r="Z8" s="71">
        <v>
108.9</v>
      </c>
      <c r="AA8" s="71">
        <v>
100</v>
      </c>
      <c r="AB8" s="71">
        <v>
154.1</v>
      </c>
      <c r="AC8" s="71">
        <v>
129.1</v>
      </c>
      <c r="AD8" s="71">
        <v>
206.5</v>
      </c>
      <c r="AE8" s="71">
        <v>
124.4</v>
      </c>
      <c r="AF8" s="71">
        <v>
126.3</v>
      </c>
      <c r="AG8" s="71">
        <v>
121.8</v>
      </c>
      <c r="AH8" s="71">
        <v>
100.6</v>
      </c>
      <c r="AI8" s="68">
        <v>
630.70000000000005</v>
      </c>
      <c r="AJ8" s="71">
        <v>
3.3</v>
      </c>
      <c r="AK8" s="71">
        <v>
2.9</v>
      </c>
      <c r="AL8" s="71">
        <v>
0.2</v>
      </c>
      <c r="AM8" s="71">
        <v>
0</v>
      </c>
      <c r="AN8" s="71">
        <v>
0</v>
      </c>
      <c r="AO8" s="71">
        <v>
17.100000000000001</v>
      </c>
      <c r="AP8" s="71">
        <v>
16.899999999999999</v>
      </c>
      <c r="AQ8" s="71">
        <v>
12.1</v>
      </c>
      <c r="AR8" s="71">
        <v>
6.5</v>
      </c>
      <c r="AS8" s="71">
        <v>
9.8000000000000007</v>
      </c>
      <c r="AT8" s="68">
        <v>
8.6</v>
      </c>
      <c r="AU8" s="72">
        <v>
19</v>
      </c>
      <c r="AV8" s="72">
        <v>
16</v>
      </c>
      <c r="AW8" s="72">
        <v>
1</v>
      </c>
      <c r="AX8" s="72">
        <v>
0</v>
      </c>
      <c r="AY8" s="72">
        <v>
0</v>
      </c>
      <c r="AZ8" s="72">
        <v>
158</v>
      </c>
      <c r="BA8" s="72">
        <v>
117</v>
      </c>
      <c r="BB8" s="72">
        <v>
96</v>
      </c>
      <c r="BC8" s="72">
        <v>
37</v>
      </c>
      <c r="BD8" s="72">
        <v>
9617</v>
      </c>
      <c r="BE8" s="72">
        <v>
2345</v>
      </c>
      <c r="BF8" s="71">
        <v>
3.2</v>
      </c>
      <c r="BG8" s="71">
        <v>
5.7</v>
      </c>
      <c r="BH8" s="71">
        <v>
-0.2</v>
      </c>
      <c r="BI8" s="71">
        <v>
35.1</v>
      </c>
      <c r="BJ8" s="71">
        <v>
22.5</v>
      </c>
      <c r="BK8" s="71">
        <v>
15</v>
      </c>
      <c r="BL8" s="71">
        <v>
11.7</v>
      </c>
      <c r="BM8" s="71">
        <v>
9.6</v>
      </c>
      <c r="BN8" s="71">
        <v>
2.2000000000000002</v>
      </c>
      <c r="BO8" s="71">
        <v>
-74.8</v>
      </c>
      <c r="BP8" s="68">
        <v>
-65.900000000000006</v>
      </c>
      <c r="BQ8" s="72">
        <v>
14042</v>
      </c>
      <c r="BR8" s="72">
        <v>
12470</v>
      </c>
      <c r="BS8" s="72">
        <v>
-360</v>
      </c>
      <c r="BT8" s="73">
        <v>
78261</v>
      </c>
      <c r="BU8" s="73">
        <v>
62714</v>
      </c>
      <c r="BV8" s="72">
        <v>
37773</v>
      </c>
      <c r="BW8" s="72">
        <v>
33351</v>
      </c>
      <c r="BX8" s="72">
        <v>
18755</v>
      </c>
      <c r="BY8" s="72">
        <v>
16100</v>
      </c>
      <c r="BZ8" s="72">
        <v>
4993</v>
      </c>
      <c r="CA8" s="70">
        <v>
3932</v>
      </c>
      <c r="CB8" s="71" t="s">
        <v>
117</v>
      </c>
      <c r="CC8" s="71" t="s">
        <v>
117</v>
      </c>
      <c r="CD8" s="71" t="s">
        <v>
117</v>
      </c>
      <c r="CE8" s="71" t="s">
        <v>
117</v>
      </c>
      <c r="CF8" s="71" t="s">
        <v>
117</v>
      </c>
      <c r="CG8" s="71" t="s">
        <v>
117</v>
      </c>
      <c r="CH8" s="71" t="s">
        <v>
117</v>
      </c>
      <c r="CI8" s="71" t="s">
        <v>
117</v>
      </c>
      <c r="CJ8" s="71" t="s">
        <v>
117</v>
      </c>
      <c r="CK8" s="71" t="s">
        <v>
117</v>
      </c>
      <c r="CL8" s="68" t="s">
        <v>
117</v>
      </c>
      <c r="CM8" s="70">
        <v>
0</v>
      </c>
      <c r="CN8" s="70">
        <v>
4224</v>
      </c>
      <c r="CO8" s="71" t="s">
        <v>
117</v>
      </c>
      <c r="CP8" s="71" t="s">
        <v>
117</v>
      </c>
      <c r="CQ8" s="71" t="s">
        <v>
117</v>
      </c>
      <c r="CR8" s="71" t="s">
        <v>
117</v>
      </c>
      <c r="CS8" s="71" t="s">
        <v>
117</v>
      </c>
      <c r="CT8" s="71" t="s">
        <v>
117</v>
      </c>
      <c r="CU8" s="71" t="s">
        <v>
117</v>
      </c>
      <c r="CV8" s="71" t="s">
        <v>
117</v>
      </c>
      <c r="CW8" s="71" t="s">
        <v>
117</v>
      </c>
      <c r="CX8" s="71" t="s">
        <v>
117</v>
      </c>
      <c r="CY8" s="68" t="s">
        <v>
117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320.39999999999998</v>
      </c>
      <c r="DF8" s="71">
        <v>
243</v>
      </c>
      <c r="DG8" s="71">
        <v>
193.1</v>
      </c>
      <c r="DH8" s="71">
        <v>
163.69999999999999</v>
      </c>
      <c r="DI8" s="71">
        <v>
117.8</v>
      </c>
      <c r="DJ8" s="68">
        <v>
183.4</v>
      </c>
      <c r="DK8" s="71">
        <v>
217</v>
      </c>
      <c r="DL8" s="71">
        <v>
204.9</v>
      </c>
      <c r="DM8" s="71">
        <v>
208.6</v>
      </c>
      <c r="DN8" s="71">
        <v>
210.8</v>
      </c>
      <c r="DO8" s="71">
        <v>
200.2</v>
      </c>
      <c r="DP8" s="71">
        <v>
184.7</v>
      </c>
      <c r="DQ8" s="71">
        <v>
184.1</v>
      </c>
      <c r="DR8" s="71">
        <v>
188.2</v>
      </c>
      <c r="DS8" s="71">
        <v>
184.2</v>
      </c>
      <c r="DT8" s="71">
        <v>
153.80000000000001</v>
      </c>
      <c r="DU8" s="68">
        <v>
164.2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
126</v>
      </c>
      <c r="C10" s="78" t="s">
        <v>
127</v>
      </c>
      <c r="D10" s="78" t="s">
        <v>
128</v>
      </c>
      <c r="E10" s="78" t="s">
        <v>
129</v>
      </c>
      <c r="F10" s="78" t="s">
        <v>
130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
52</v>
      </c>
      <c r="B11" s="79" t="str">
        <f>
IF(VALUE($B$6)=0,"",IF(VALUE($B$6)&gt;2022,"R"&amp;TEXT(VALUE($B$6)-2022,"00"),"H"&amp;VALUE($B$6)-1992))</f>
        <v>
H28</v>
      </c>
      <c r="C11" s="79" t="str">
        <f>
IF(VALUE($B$6)=0,"",IF(VALUE($B$6)&gt;2021,"R"&amp;TEXT(VALUE($B$6)-2021,"00"),"H"&amp;VALUE($B$6)-1991))</f>
        <v>
H29</v>
      </c>
      <c r="D11" s="79" t="str">
        <f>
IF(VALUE($B$6)=0,"",IF(VALUE($B$6)&gt;2020,"R"&amp;TEXT(VALUE($B$6)-2020,"00"),"H"&amp;VALUE($B$6)-1990))</f>
        <v>
H30</v>
      </c>
      <c r="E11" s="79" t="str">
        <f>
IF(VALUE($B$6)=0,"",IF(VALUE($B$6)&gt;2019,"R"&amp;TEXT(VALUE($B$6)-2019,"00"),"H"&amp;VALUE($B$6)-1989))</f>
        <v>
R01</v>
      </c>
      <c r="F11" s="79" t="str">
        <f>
IF(VALUE($B$6)=0,"",IF(VALUE($B$6)&gt;2018,"R"&amp;TEXT(VALUE($B$6)-2018,"00"),"H"&amp;VALUE($B$6)-1988))</f>
        <v>
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2021-12-17T06:01:24Z</dcterms:created>
  <dcterms:modified xsi:type="dcterms:W3CDTF">2022-02-16T07:24:22Z</dcterms:modified>
  <cp:category/>
</cp:coreProperties>
</file>