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92.168.2.10\共有\産業環境課\簡易水道\27.簡水決算状況調査・高料金対策\令和2年度調査\公営企業に係る経営比較分析表（令和元年度決算）の分析等について\修正\"/>
    </mc:Choice>
  </mc:AlternateContent>
  <xr:revisionPtr revIDLastSave="0" documentId="8_{7D9E16F0-DDE0-4949-AB31-7662A41B8AB3}" xr6:coauthVersionLast="36" xr6:coauthVersionMax="36" xr10:uidLastSave="{00000000-0000-0000-0000-000000000000}"/>
  <workbookProtection workbookAlgorithmName="SHA-512" workbookHashValue="2/vnHObHYTaWJP9sPhHRrxQsNzLG9dVLS08LYybAqMa8/83VFvJKTmScIOEqLSSNry1nzbIXMhRoC0YXyYuMXQ==" workbookSaltValue="29qnGjgse5sd2Yf0aq0E/Q==" workbookSpinCount="100000" lockStructure="1"/>
  <bookViews>
    <workbookView xWindow="0" yWindow="0" windowWidth="22200" windowHeight="88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Q6" i="5"/>
  <c r="P6" i="5"/>
  <c r="O6" i="5"/>
  <c r="I10" i="4" s="1"/>
  <c r="N6" i="5"/>
  <c r="B10" i="4" s="1"/>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AL10" i="4"/>
  <c r="W10" i="4"/>
  <c r="P10" i="4"/>
  <c r="AL8" i="4"/>
  <c r="AD8" i="4"/>
  <c r="W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<sst xmlns="http://schemas.openxmlformats.org/spreadsheetml/2006/main" count="233" uniqueCount="118">
  <si>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</si>
  <si>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</si>
  <si>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</si>
  <si>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</si>
  <si>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</si>
  <si>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</si>
  <si>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</si>
  <si>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</si>
  <si>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</si>
  <si>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</si>
  <si>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</si>
  <si>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</si>
  <si>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</si>
  <si>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</si>
  <si>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</si>
  <si>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</si>
  <si>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</si>
  <si>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</si>
  <si>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</si>
  <si>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</si>
  <si>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</si>
  <si>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</si>
  <si>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</si>
  <si>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</si>
  <si>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</si>
  <si>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</si>
  <si>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</si>
  <si>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</si>
  <si>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</si>
  <si>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</si>
  <si>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</si>
  <si>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</si>
  <si>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</si>
  <si>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</si>
  <si>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</si>
  <si>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</si>
  <si>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</si>
  <si>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</si>
  <si>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</si>
  <si>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</si>
  <si>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</si>
  <si>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</si>
  <si>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</si>
  <si>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</si>
  <si>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</si>
  <si>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</si>
  <si>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</si>
  <si>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</si>
  <si>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</si>
  <si>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</si>
  <si>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</si>
  <si>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</si>
  <si>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</si>
  <si>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</si>
  <si>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</si>
  <si>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</si>
  <si>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</si>
  <si>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</si>
  <si>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</si>
  <si>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</si>
  <si>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</si>
  <si>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</si>
  <si>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</si>
  <si>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</si>
  <si>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</si>
  <si>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</si>
  <si>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</si>
  <si>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</si>
  <si>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</si>
  <si>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</si>
  <si>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</si>
  <si>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</si>
  <si>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</si>
  <si>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</si>
  <si>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</si>
  <si>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</si>
  <si>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</si>
  <si>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</si>
  <si>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</si>
  <si>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</si>
  <si>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</si>
  <si>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</si>
  <si>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</si>
  <si>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</si>
  <si>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</si>
  <si>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</si>
  <si>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</si>
  <si>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</si>
  <si>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</si>
  <si>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</si>
  <si>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</si>
  <si>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</si>
  <si>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</si>
  <si>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</si>
  <si>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</si>
  <si>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</si>
  <si>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利島村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</si>
  <si>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</si>
  <si>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</si>
  <si>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</si>
  <si>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</si>
  <si>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</si>
  <si>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</si>
  <si>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</si>
  <si>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</si>
  <si>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</si>
  <si>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</si>
  <si>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</si>
  <si>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</si>
  <si>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</si>
  <si>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</si>
  <si>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</si>
  <si>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</si>
  <si>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</si>
  <si>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</si>
  <si>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21年4月に料金改定を行い、財務基盤の確立を図っているが、長期にわたる景気低迷の影響や節水意識の浸透、また小離島のため人口増加が困難な状況であり、給水人口の伸び悩みにより、収入見込みが横ばいとなっている現状である。
村内に業務を受託できる事業者が存在せず、他に拠点を持つ業者に委託の見積もりを提出させた経緯があるが、コスト的に厳しいのが現状である。
　直営で運営するに当たり会計所属職員を1名に抑えているが、これ以上の人員減は運営に支障をきたす。脱塩施設と急速濾過施設があるが、脱塩施設はランニングコストが高く、急速濾過施設は天水に左右される。また、急速濾過施設はH30年度から更新工事を行っている。老朽している部分の延命化を図りつつ、適正な使用料負担をおこなっていく。</t>
    <phoneticPr fontId="4"/>
  </si>
  <si>
    <r>
      <t>平成27年から平成29年までに老朽化している管路更新を行い、全体の2割の更新を終えた。平成30年度より急速濾過施設等の主要設備の更新工事を行っている。管路更新については、主要設備の更新工事が終わり次第、再開する予定である。
③管路更新率</t>
    </r>
    <r>
      <rPr>
        <sz val="11"/>
        <rFont val="ＭＳ ゴシック"/>
        <family val="3"/>
        <charset val="128"/>
      </rPr>
      <t>平成30年及び令和元年は</t>
    </r>
    <r>
      <rPr>
        <sz val="11"/>
        <color theme="1"/>
        <rFont val="ＭＳ ゴシック"/>
        <family val="3"/>
        <charset val="128"/>
      </rPr>
      <t>更新なしのため0。また既設急速ろ過棟及びろ過装置の経年劣化及び老朽化の為、早急な更新が必要になり浄水場更新を優先し管路更新を見送っている。
今後は浄水場更新が終了する令和4年度以降の管路更新を目指したい。</t>
    </r>
    <rPh sb="123" eb="124">
      <t>オヨ</t>
    </rPh>
    <rPh sb="125" eb="127">
      <t>レイワ</t>
    </rPh>
    <rPh sb="127" eb="129">
      <t>ガンネン</t>
    </rPh>
    <rPh sb="141" eb="143">
      <t>キセツ</t>
    </rPh>
    <rPh sb="143" eb="145">
      <t>キュウソク</t>
    </rPh>
    <rPh sb="146" eb="147">
      <t>カ</t>
    </rPh>
    <rPh sb="147" eb="148">
      <t>トウ</t>
    </rPh>
    <rPh sb="148" eb="149">
      <t>オヨ</t>
    </rPh>
    <rPh sb="151" eb="152">
      <t>カ</t>
    </rPh>
    <rPh sb="152" eb="154">
      <t>ソウチ</t>
    </rPh>
    <rPh sb="155" eb="159">
      <t>ケイネンレッカ</t>
    </rPh>
    <rPh sb="159" eb="160">
      <t>オヨ</t>
    </rPh>
    <rPh sb="161" eb="164">
      <t>ロウキュウカ</t>
    </rPh>
    <rPh sb="165" eb="166">
      <t>タメ</t>
    </rPh>
    <rPh sb="167" eb="169">
      <t>ソウキュウ</t>
    </rPh>
    <rPh sb="170" eb="172">
      <t>コウシン</t>
    </rPh>
    <rPh sb="173" eb="175">
      <t>ヒツヨウ</t>
    </rPh>
    <rPh sb="178" eb="181">
      <t>ジョウスイジョウ</t>
    </rPh>
    <rPh sb="181" eb="183">
      <t>コウシン</t>
    </rPh>
    <rPh sb="184" eb="186">
      <t>ユウセン</t>
    </rPh>
    <rPh sb="187" eb="189">
      <t>カンロ</t>
    </rPh>
    <rPh sb="189" eb="191">
      <t>コウシン</t>
    </rPh>
    <rPh sb="192" eb="194">
      <t>ミオク</t>
    </rPh>
    <phoneticPr fontId="4"/>
  </si>
  <si>
    <r>
      <t xml:space="preserve">①収益的収支比率については、100％超えにすることが出来た。収支改善のために支出の削減をしていく必要があるが、浄水場更新などがある為、改善が厳しい現状にある。
</t>
    </r>
    <r>
      <rPr>
        <sz val="11"/>
        <rFont val="ＭＳ ゴシック"/>
        <family val="3"/>
        <charset val="128"/>
      </rPr>
      <t>④企業債残高対給水収益比率については,平成30年度より行っている浄水場更新による影響により、企業債残高が大幅に増えた。</t>
    </r>
    <r>
      <rPr>
        <sz val="11"/>
        <color theme="1"/>
        <rFont val="ＭＳ ゴシック"/>
        <family val="3"/>
        <charset val="128"/>
      </rPr>
      <t xml:space="preserve">
⑤料金回収率については、小離島という地理的な条件から給水人口の伸び悩みにより今後の収入見込みが横ばいである。浄水場更新などの影響もあり改善が厳しい状況である。令和2年度以降に料金改定の実施を検討しており、料金回収率の改善を目指したい。
⑥給水原価については、国・都補助の対象とならない、脱塩施設メンテナンスの費用のほか、7年に1度のRO膜の交換もない為、低くなっている現状である。
また、平成28年は渇水の影響で給水原価が大幅に増加した。平成30年にかけては減少傾向となっているものの、類似団体平均を上回っている。
平成30年度より浄水場更新を実施しており今後は給水原価が増加していく事が予想される。
</t>
    </r>
    <r>
      <rPr>
        <sz val="11"/>
        <rFont val="ＭＳ ゴシック"/>
        <family val="3"/>
        <charset val="128"/>
      </rPr>
      <t>⑦施設利用率については、貯水池の貯水量により急速ろ過棟の利用率及び脱塩施設棟の利用率に微量な影響がでる。その為、令和元年度は平均値と比べ数値がやや低くなっている。</t>
    </r>
    <r>
      <rPr>
        <sz val="11"/>
        <color theme="1"/>
        <rFont val="ＭＳ ゴシック"/>
        <family val="3"/>
        <charset val="128"/>
      </rPr>
      <t xml:space="preserve">
⑧有収率については、類似団体の平均を下回っている。漏水による捨て水が多く出てしまっていることとから、減少傾向となってしまっている。</t>
    </r>
    <rPh sb="18" eb="19">
      <t>コ</t>
    </rPh>
    <rPh sb="26" eb="28">
      <t>デキ</t>
    </rPh>
    <rPh sb="81" eb="83">
      <t>キギョウ</t>
    </rPh>
    <rPh sb="83" eb="84">
      <t>サイ</t>
    </rPh>
    <rPh sb="84" eb="86">
      <t>ザンダカ</t>
    </rPh>
    <rPh sb="86" eb="87">
      <t>タイ</t>
    </rPh>
    <rPh sb="87" eb="89">
      <t>キュウスイ</t>
    </rPh>
    <rPh sb="89" eb="91">
      <t>シュウエキ</t>
    </rPh>
    <rPh sb="91" eb="93">
      <t>ヒリツ</t>
    </rPh>
    <rPh sb="99" eb="101">
      <t>ヘイセイ</t>
    </rPh>
    <rPh sb="103" eb="105">
      <t>ネンド</t>
    </rPh>
    <rPh sb="107" eb="108">
      <t>オコナ</t>
    </rPh>
    <rPh sb="112" eb="115">
      <t>ジョウスイジョウ</t>
    </rPh>
    <rPh sb="115" eb="117">
      <t>コウシン</t>
    </rPh>
    <rPh sb="120" eb="122">
      <t>エイキョウ</t>
    </rPh>
    <rPh sb="126" eb="128">
      <t>キギョウ</t>
    </rPh>
    <rPh sb="128" eb="129">
      <t>サイ</t>
    </rPh>
    <rPh sb="129" eb="131">
      <t>ザンダカ</t>
    </rPh>
    <rPh sb="132" eb="134">
      <t>オオハバ</t>
    </rPh>
    <rPh sb="135" eb="136">
      <t>フ</t>
    </rPh>
    <rPh sb="178" eb="180">
      <t>コンゴ</t>
    </rPh>
    <rPh sb="194" eb="197">
      <t>ジョウスイジョウ</t>
    </rPh>
    <rPh sb="197" eb="199">
      <t>コウシン</t>
    </rPh>
    <rPh sb="202" eb="204">
      <t>エイキョウ</t>
    </rPh>
    <rPh sb="207" eb="209">
      <t>カイゼン</t>
    </rPh>
    <rPh sb="210" eb="211">
      <t>キビ</t>
    </rPh>
    <rPh sb="213" eb="215">
      <t>ジョウキョウ</t>
    </rPh>
    <rPh sb="235" eb="237">
      <t>ケントウ</t>
    </rPh>
    <rPh sb="242" eb="244">
      <t>リョウキン</t>
    </rPh>
    <rPh sb="244" eb="246">
      <t>カイシュウ</t>
    </rPh>
    <rPh sb="246" eb="247">
      <t>リツ</t>
    </rPh>
    <rPh sb="248" eb="250">
      <t>カイゼン</t>
    </rPh>
    <rPh sb="251" eb="253">
      <t>メザ</t>
    </rPh>
    <rPh sb="398" eb="400">
      <t>ヘイセイ</t>
    </rPh>
    <rPh sb="402" eb="403">
      <t>ネン</t>
    </rPh>
    <rPh sb="403" eb="404">
      <t>ド</t>
    </rPh>
    <rPh sb="412" eb="414">
      <t>ジッシ</t>
    </rPh>
    <rPh sb="418" eb="420">
      <t>コンゴ</t>
    </rPh>
    <rPh sb="442" eb="444">
      <t>シセツ</t>
    </rPh>
    <rPh sb="444" eb="447">
      <t>リヨウリツ</t>
    </rPh>
    <rPh sb="453" eb="456">
      <t>チョスイチ</t>
    </rPh>
    <rPh sb="457" eb="459">
      <t>チョスイ</t>
    </rPh>
    <rPh sb="459" eb="460">
      <t>リョウ</t>
    </rPh>
    <rPh sb="463" eb="465">
      <t>キュウソク</t>
    </rPh>
    <rPh sb="466" eb="467">
      <t>カ</t>
    </rPh>
    <rPh sb="467" eb="468">
      <t>トウ</t>
    </rPh>
    <rPh sb="469" eb="472">
      <t>リヨウリツ</t>
    </rPh>
    <rPh sb="472" eb="473">
      <t>オヨ</t>
    </rPh>
    <rPh sb="474" eb="476">
      <t>ダツエン</t>
    </rPh>
    <rPh sb="476" eb="478">
      <t>シセツ</t>
    </rPh>
    <rPh sb="478" eb="479">
      <t>トウ</t>
    </rPh>
    <rPh sb="480" eb="483">
      <t>リヨウリツ</t>
    </rPh>
    <rPh sb="484" eb="486">
      <t>ビリョウ</t>
    </rPh>
    <rPh sb="487" eb="489">
      <t>エイキョウ</t>
    </rPh>
    <rPh sb="495" eb="496">
      <t>タメ</t>
    </rPh>
    <rPh sb="497" eb="499">
      <t>レイワ</t>
    </rPh>
    <rPh sb="499" eb="501">
      <t>ガンネン</t>
    </rPh>
    <rPh sb="501" eb="502">
      <t>ド</t>
    </rPh>
    <rPh sb="503" eb="506">
      <t>ヘイキンチ</t>
    </rPh>
    <rPh sb="507" eb="508">
      <t>クラ</t>
    </rPh>
    <rPh sb="509" eb="511">
      <t>スウチ</t>
    </rPh>
    <rPh sb="514" eb="515">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</si>
</sst>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1.79</c:v>
                </c:pt>
                <c:pt idx="1">
                  <c:v>3.65</c:v>
                </c:pt>
                <c:pt idx="2">
                  <c:v>1.55</c:v>
                </c:pt>
                <c:pt idx="3" formatCode="#,##0.00;&quot;△&quot;#,##0.00">
                  <c:v>0</c:v>
                </c:pt>
                <c:pt idx="4" formatCode="#,##0.00;&quot;△&quot;#,##0.00">
                  <c:v>0</c:v>
                </c:pt>
              </c:numCache>
            </c:numRef>
          </c:val>
          <c:extLst>
            <c:ext xmlns:c16="http://schemas.microsoft.com/office/drawing/2014/chart" uri="{C3380CC4-5D6E-409C-BE32-E72D297353CC}">
              <c16:uniqueId val="{00000000-018B-41C8-81A6-CA132F8F716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018B-41C8-81A6-CA132F8F716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41.05</c:v>
                </c:pt>
                <c:pt idx="1">
                  <c:v>36.26</c:v>
                </c:pt>
                <c:pt idx="2">
                  <c:v>40.659999999999997</c:v>
                </c:pt>
                <c:pt idx="3">
                  <c:v>46.05</c:v>
                </c:pt>
                <c:pt idx="4">
                  <c:v>45.93</c:v>
                </c:pt>
              </c:numCache>
            </c:numRef>
          </c:val>
          <c:extLst>
            <c:ext xmlns:c16="http://schemas.microsoft.com/office/drawing/2014/chart" uri="{C3380CC4-5D6E-409C-BE32-E72D297353CC}">
              <c16:uniqueId val="{00000000-2AD5-4EAB-9FA4-EBEBDA8CCDB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AD5-4EAB-9FA4-EBEBDA8CCDB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82.06</c:v>
                </c:pt>
                <c:pt idx="1">
                  <c:v>85.98</c:v>
                </c:pt>
                <c:pt idx="2">
                  <c:v>80.459999999999994</c:v>
                </c:pt>
                <c:pt idx="3">
                  <c:v>71.040000000000006</c:v>
                </c:pt>
                <c:pt idx="4">
                  <c:v>67.819999999999993</c:v>
                </c:pt>
              </c:numCache>
            </c:numRef>
          </c:val>
          <c:extLst>
            <c:ext xmlns:c16="http://schemas.microsoft.com/office/drawing/2014/chart" uri="{C3380CC4-5D6E-409C-BE32-E72D297353CC}">
              <c16:uniqueId val="{00000000-C372-4F1A-B955-FFAC4FE99CA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C372-4F1A-B955-FFAC4FE99CA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94.85</c:v>
                </c:pt>
                <c:pt idx="1">
                  <c:v>85.98</c:v>
                </c:pt>
                <c:pt idx="2">
                  <c:v>96.75</c:v>
                </c:pt>
                <c:pt idx="3">
                  <c:v>95.12</c:v>
                </c:pt>
                <c:pt idx="4">
                  <c:v>105.92</c:v>
                </c:pt>
              </c:numCache>
            </c:numRef>
          </c:val>
          <c:extLst>
            <c:ext xmlns:c16="http://schemas.microsoft.com/office/drawing/2014/chart" uri="{C3380CC4-5D6E-409C-BE32-E72D297353CC}">
              <c16:uniqueId val="{00000000-4269-41B5-96D8-30A67E37E5F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4269-41B5-96D8-30A67E37E5F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2-440D-9045-9620787EB23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2-440D-9045-9620787EB23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8-4C94-9CF6-DAB34A17F5A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8-4C94-9CF6-DAB34A17F5A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9C-4B7A-91C3-CFE0817C5CD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9C-4B7A-91C3-CFE0817C5CD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9-4A3A-830B-0B2284FD449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9-4A3A-830B-0B2284FD449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297.3</c:v>
                </c:pt>
                <c:pt idx="1">
                  <c:v>298.54000000000002</c:v>
                </c:pt>
                <c:pt idx="2">
                  <c:v>253.8</c:v>
                </c:pt>
                <c:pt idx="3">
                  <c:v>591.20000000000005</c:v>
                </c:pt>
                <c:pt idx="4">
                  <c:v>1144.71</c:v>
                </c:pt>
              </c:numCache>
            </c:numRef>
          </c:val>
          <c:extLst>
            <c:ext xmlns:c16="http://schemas.microsoft.com/office/drawing/2014/chart" uri="{C3380CC4-5D6E-409C-BE32-E72D297353CC}">
              <c16:uniqueId val="{00000000-A976-4CB2-A5E0-2F47793CD7F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A976-4CB2-A5E0-2F47793CD7F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24.49</c:v>
                </c:pt>
                <c:pt idx="1">
                  <c:v>8.09</c:v>
                </c:pt>
                <c:pt idx="2">
                  <c:v>14.97</c:v>
                </c:pt>
                <c:pt idx="3">
                  <c:v>22.56</c:v>
                </c:pt>
                <c:pt idx="4">
                  <c:v>22.21</c:v>
                </c:pt>
              </c:numCache>
            </c:numRef>
          </c:val>
          <c:extLst>
            <c:ext xmlns:c16="http://schemas.microsoft.com/office/drawing/2014/chart" uri="{C3380CC4-5D6E-409C-BE32-E72D297353CC}">
              <c16:uniqueId val="{00000000-A1C0-434D-81EF-9297C710419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1C0-434D-81EF-9297C710419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1006.3</c:v>
                </c:pt>
                <c:pt idx="1">
                  <c:v>3041.21</c:v>
                </c:pt>
                <c:pt idx="2">
                  <c:v>1691.72</c:v>
                </c:pt>
                <c:pt idx="3">
                  <c:v>1082.54</c:v>
                </c:pt>
                <c:pt idx="4">
                  <c:v>1161.44</c:v>
                </c:pt>
              </c:numCache>
            </c:numRef>
          </c:val>
          <c:extLst>
            <c:ext xmlns:c16="http://schemas.microsoft.com/office/drawing/2014/chart" uri="{C3380CC4-5D6E-409C-BE32-E72D297353CC}">
              <c16:uniqueId val="{00000000-FCD8-4673-B61A-7335B1FB135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FCD8-4673-B61A-7335B1FB135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2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
データ!H6</f>
        <v>
東京都　利島村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2">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D4</v>
      </c>
      <c r="X8" s="73"/>
      <c r="Y8" s="73"/>
      <c r="Z8" s="73"/>
      <c r="AA8" s="73"/>
      <c r="AB8" s="73"/>
      <c r="AC8" s="73"/>
      <c r="AD8" s="73" t="str">
        <f>
データ!$M$6</f>
        <v>
非設置</v>
      </c>
      <c r="AE8" s="73"/>
      <c r="AF8" s="73"/>
      <c r="AG8" s="73"/>
      <c r="AH8" s="73"/>
      <c r="AI8" s="73"/>
      <c r="AJ8" s="73"/>
      <c r="AK8" s="2"/>
      <c r="AL8" s="67">
        <f>
データ!$R$6</f>
        <v>
322</v>
      </c>
      <c r="AM8" s="67"/>
      <c r="AN8" s="67"/>
      <c r="AO8" s="67"/>
      <c r="AP8" s="67"/>
      <c r="AQ8" s="67"/>
      <c r="AR8" s="67"/>
      <c r="AS8" s="67"/>
      <c r="AT8" s="66">
        <f>
データ!$S$6</f>
        <v>
4.12</v>
      </c>
      <c r="AU8" s="66"/>
      <c r="AV8" s="66"/>
      <c r="AW8" s="66"/>
      <c r="AX8" s="66"/>
      <c r="AY8" s="66"/>
      <c r="AZ8" s="66"/>
      <c r="BA8" s="66"/>
      <c r="BB8" s="66">
        <f>
データ!$T$6</f>
        <v>
78.16</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2">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2">
      <c r="A10" s="2"/>
      <c r="B10" s="66" t="str">
        <f>
データ!$N$6</f>
        <v>
-</v>
      </c>
      <c r="C10" s="66"/>
      <c r="D10" s="66"/>
      <c r="E10" s="66"/>
      <c r="F10" s="66"/>
      <c r="G10" s="66"/>
      <c r="H10" s="66"/>
      <c r="I10" s="66" t="str">
        <f>
データ!$O$6</f>
        <v>
該当数値なし</v>
      </c>
      <c r="J10" s="66"/>
      <c r="K10" s="66"/>
      <c r="L10" s="66"/>
      <c r="M10" s="66"/>
      <c r="N10" s="66"/>
      <c r="O10" s="66"/>
      <c r="P10" s="66">
        <f>
データ!$P$6</f>
        <v>
100</v>
      </c>
      <c r="Q10" s="66"/>
      <c r="R10" s="66"/>
      <c r="S10" s="66"/>
      <c r="T10" s="66"/>
      <c r="U10" s="66"/>
      <c r="V10" s="66"/>
      <c r="W10" s="67">
        <f>
データ!$Q$6</f>
        <v>
4200</v>
      </c>
      <c r="X10" s="67"/>
      <c r="Y10" s="67"/>
      <c r="Z10" s="67"/>
      <c r="AA10" s="67"/>
      <c r="AB10" s="67"/>
      <c r="AC10" s="67"/>
      <c r="AD10" s="2"/>
      <c r="AE10" s="2"/>
      <c r="AF10" s="2"/>
      <c r="AG10" s="2"/>
      <c r="AH10" s="2"/>
      <c r="AI10" s="2"/>
      <c r="AJ10" s="2"/>
      <c r="AK10" s="2"/>
      <c r="AL10" s="67">
        <f>
データ!$U$6</f>
        <v>
309</v>
      </c>
      <c r="AM10" s="67"/>
      <c r="AN10" s="67"/>
      <c r="AO10" s="67"/>
      <c r="AP10" s="67"/>
      <c r="AQ10" s="67"/>
      <c r="AR10" s="67"/>
      <c r="AS10" s="67"/>
      <c r="AT10" s="66">
        <f>
データ!$V$6</f>
        <v>
0.4</v>
      </c>
      <c r="AU10" s="66"/>
      <c r="AV10" s="66"/>
      <c r="AW10" s="66"/>
      <c r="AX10" s="66"/>
      <c r="AY10" s="66"/>
      <c r="AZ10" s="66"/>
      <c r="BA10" s="66"/>
      <c r="BB10" s="66">
        <f>
データ!$W$6</f>
        <v>
772.5</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
116</v>
      </c>
      <c r="BM47" s="85"/>
      <c r="BN47" s="85"/>
      <c r="BO47" s="85"/>
      <c r="BP47" s="85"/>
      <c r="BQ47" s="85"/>
      <c r="BR47" s="85"/>
      <c r="BS47" s="85"/>
      <c r="BT47" s="85"/>
      <c r="BU47" s="85"/>
      <c r="BV47" s="85"/>
      <c r="BW47" s="85"/>
      <c r="BX47" s="85"/>
      <c r="BY47" s="85"/>
      <c r="BZ47" s="8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2">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4"/>
      <c r="BM60" s="85"/>
      <c r="BN60" s="85"/>
      <c r="BO60" s="85"/>
      <c r="BP60" s="85"/>
      <c r="BQ60" s="85"/>
      <c r="BR60" s="85"/>
      <c r="BS60" s="85"/>
      <c r="BT60" s="85"/>
      <c r="BU60" s="85"/>
      <c r="BV60" s="85"/>
      <c r="BW60" s="85"/>
      <c r="BX60" s="85"/>
      <c r="BY60" s="85"/>
      <c r="BZ60" s="86"/>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4"/>
      <c r="BM61" s="85"/>
      <c r="BN61" s="85"/>
      <c r="BO61" s="85"/>
      <c r="BP61" s="85"/>
      <c r="BQ61" s="85"/>
      <c r="BR61" s="85"/>
      <c r="BS61" s="85"/>
      <c r="BT61" s="85"/>
      <c r="BU61" s="85"/>
      <c r="BV61" s="85"/>
      <c r="BW61" s="85"/>
      <c r="BX61" s="85"/>
      <c r="BY61" s="85"/>
      <c r="BZ61" s="8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【76.03】</v>
      </c>
      <c r="F85" s="27" t="s">
        <v>
41</v>
      </c>
      <c r="G85" s="27" t="s">
        <v>
41</v>
      </c>
      <c r="H85" s="27" t="str">
        <f>
データ!BO6</f>
        <v>
【1,084.05】</v>
      </c>
      <c r="I85" s="27" t="str">
        <f>
データ!BZ6</f>
        <v>
【53.46】</v>
      </c>
      <c r="J85" s="27" t="str">
        <f>
データ!CK6</f>
        <v>
【300.47】</v>
      </c>
      <c r="K85" s="27" t="str">
        <f>
データ!CV6</f>
        <v>
【54.90】</v>
      </c>
      <c r="L85" s="27" t="str">
        <f>
データ!DG6</f>
        <v>
【73.31】</v>
      </c>
      <c r="M85" s="27" t="s">
        <v>
42</v>
      </c>
      <c r="N85" s="27" t="s">
        <v>
42</v>
      </c>
      <c r="O85" s="27" t="str">
        <f>
データ!EN6</f>
        <v>
【0.56】</v>
      </c>
    </row>
  </sheetData>
  <sheetProtection algorithmName="SHA-512" hashValue="7/2lTlyky20I8D1exSSOaIosxOF20YRVZ7ayBVe4ZIKiCOol0czTAyhcHaKM1q3+09SIiKQSmejuCpQ4+FId3g==" saltValue="vhK/MRNIFfSgtw/TKep0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45</v>
      </c>
      <c r="B3" s="30" t="s">
        <v>
46</v>
      </c>
      <c r="C3" s="30" t="s">
        <v>
47</v>
      </c>
      <c r="D3" s="30" t="s">
        <v>
48</v>
      </c>
      <c r="E3" s="30" t="s">
        <v>
49</v>
      </c>
      <c r="F3" s="30" t="s">
        <v>
50</v>
      </c>
      <c r="G3" s="30" t="s">
        <v>
51</v>
      </c>
      <c r="H3" s="77" t="s">
        <v>
52</v>
      </c>
      <c r="I3" s="78"/>
      <c r="J3" s="78"/>
      <c r="K3" s="78"/>
      <c r="L3" s="78"/>
      <c r="M3" s="78"/>
      <c r="N3" s="78"/>
      <c r="O3" s="78"/>
      <c r="P3" s="78"/>
      <c r="Q3" s="78"/>
      <c r="R3" s="78"/>
      <c r="S3" s="78"/>
      <c r="T3" s="78"/>
      <c r="U3" s="78"/>
      <c r="V3" s="78"/>
      <c r="W3" s="79"/>
      <c r="X3" s="83" t="s">
        <v>
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
55</v>
      </c>
      <c r="B4" s="31"/>
      <c r="C4" s="31"/>
      <c r="D4" s="31"/>
      <c r="E4" s="31"/>
      <c r="F4" s="31"/>
      <c r="G4" s="31"/>
      <c r="H4" s="80"/>
      <c r="I4" s="81"/>
      <c r="J4" s="81"/>
      <c r="K4" s="81"/>
      <c r="L4" s="81"/>
      <c r="M4" s="81"/>
      <c r="N4" s="81"/>
      <c r="O4" s="81"/>
      <c r="P4" s="81"/>
      <c r="Q4" s="81"/>
      <c r="R4" s="81"/>
      <c r="S4" s="81"/>
      <c r="T4" s="81"/>
      <c r="U4" s="81"/>
      <c r="V4" s="81"/>
      <c r="W4" s="82"/>
      <c r="X4" s="76" t="s">
        <v>
56</v>
      </c>
      <c r="Y4" s="76"/>
      <c r="Z4" s="76"/>
      <c r="AA4" s="76"/>
      <c r="AB4" s="76"/>
      <c r="AC4" s="76"/>
      <c r="AD4" s="76"/>
      <c r="AE4" s="76"/>
      <c r="AF4" s="76"/>
      <c r="AG4" s="76"/>
      <c r="AH4" s="76"/>
      <c r="AI4" s="76" t="s">
        <v>
57</v>
      </c>
      <c r="AJ4" s="76"/>
      <c r="AK4" s="76"/>
      <c r="AL4" s="76"/>
      <c r="AM4" s="76"/>
      <c r="AN4" s="76"/>
      <c r="AO4" s="76"/>
      <c r="AP4" s="76"/>
      <c r="AQ4" s="76"/>
      <c r="AR4" s="76"/>
      <c r="AS4" s="76"/>
      <c r="AT4" s="76" t="s">
        <v>
58</v>
      </c>
      <c r="AU4" s="76"/>
      <c r="AV4" s="76"/>
      <c r="AW4" s="76"/>
      <c r="AX4" s="76"/>
      <c r="AY4" s="76"/>
      <c r="AZ4" s="76"/>
      <c r="BA4" s="76"/>
      <c r="BB4" s="76"/>
      <c r="BC4" s="76"/>
      <c r="BD4" s="76"/>
      <c r="BE4" s="76" t="s">
        <v>
59</v>
      </c>
      <c r="BF4" s="76"/>
      <c r="BG4" s="76"/>
      <c r="BH4" s="76"/>
      <c r="BI4" s="76"/>
      <c r="BJ4" s="76"/>
      <c r="BK4" s="76"/>
      <c r="BL4" s="76"/>
      <c r="BM4" s="76"/>
      <c r="BN4" s="76"/>
      <c r="BO4" s="76"/>
      <c r="BP4" s="76" t="s">
        <v>
60</v>
      </c>
      <c r="BQ4" s="76"/>
      <c r="BR4" s="76"/>
      <c r="BS4" s="76"/>
      <c r="BT4" s="76"/>
      <c r="BU4" s="76"/>
      <c r="BV4" s="76"/>
      <c r="BW4" s="76"/>
      <c r="BX4" s="76"/>
      <c r="BY4" s="76"/>
      <c r="BZ4" s="76"/>
      <c r="CA4" s="76" t="s">
        <v>
61</v>
      </c>
      <c r="CB4" s="76"/>
      <c r="CC4" s="76"/>
      <c r="CD4" s="76"/>
      <c r="CE4" s="76"/>
      <c r="CF4" s="76"/>
      <c r="CG4" s="76"/>
      <c r="CH4" s="76"/>
      <c r="CI4" s="76"/>
      <c r="CJ4" s="76"/>
      <c r="CK4" s="76"/>
      <c r="CL4" s="76" t="s">
        <v>
62</v>
      </c>
      <c r="CM4" s="76"/>
      <c r="CN4" s="76"/>
      <c r="CO4" s="76"/>
      <c r="CP4" s="76"/>
      <c r="CQ4" s="76"/>
      <c r="CR4" s="76"/>
      <c r="CS4" s="76"/>
      <c r="CT4" s="76"/>
      <c r="CU4" s="76"/>
      <c r="CV4" s="76"/>
      <c r="CW4" s="76" t="s">
        <v>
63</v>
      </c>
      <c r="CX4" s="76"/>
      <c r="CY4" s="76"/>
      <c r="CZ4" s="76"/>
      <c r="DA4" s="76"/>
      <c r="DB4" s="76"/>
      <c r="DC4" s="76"/>
      <c r="DD4" s="76"/>
      <c r="DE4" s="76"/>
      <c r="DF4" s="76"/>
      <c r="DG4" s="76"/>
      <c r="DH4" s="76" t="s">
        <v>
64</v>
      </c>
      <c r="DI4" s="76"/>
      <c r="DJ4" s="76"/>
      <c r="DK4" s="76"/>
      <c r="DL4" s="76"/>
      <c r="DM4" s="76"/>
      <c r="DN4" s="76"/>
      <c r="DO4" s="76"/>
      <c r="DP4" s="76"/>
      <c r="DQ4" s="76"/>
      <c r="DR4" s="76"/>
      <c r="DS4" s="76" t="s">
        <v>
65</v>
      </c>
      <c r="DT4" s="76"/>
      <c r="DU4" s="76"/>
      <c r="DV4" s="76"/>
      <c r="DW4" s="76"/>
      <c r="DX4" s="76"/>
      <c r="DY4" s="76"/>
      <c r="DZ4" s="76"/>
      <c r="EA4" s="76"/>
      <c r="EB4" s="76"/>
      <c r="EC4" s="76"/>
      <c r="ED4" s="76" t="s">
        <v>
66</v>
      </c>
      <c r="EE4" s="76"/>
      <c r="EF4" s="76"/>
      <c r="EG4" s="76"/>
      <c r="EH4" s="76"/>
      <c r="EI4" s="76"/>
      <c r="EJ4" s="76"/>
      <c r="EK4" s="76"/>
      <c r="EL4" s="76"/>
      <c r="EM4" s="76"/>
      <c r="EN4" s="76"/>
    </row>
    <row r="5" spans="1:144" x14ac:dyDescent="0.2">
      <c r="A5" s="29" t="s">
        <v>
67</v>
      </c>
      <c r="B5" s="32"/>
      <c r="C5" s="32"/>
      <c r="D5" s="32"/>
      <c r="E5" s="32"/>
      <c r="F5" s="32"/>
      <c r="G5" s="32"/>
      <c r="H5" s="33" t="s">
        <v>
68</v>
      </c>
      <c r="I5" s="33" t="s">
        <v>
69</v>
      </c>
      <c r="J5" s="33" t="s">
        <v>
70</v>
      </c>
      <c r="K5" s="33" t="s">
        <v>
71</v>
      </c>
      <c r="L5" s="33" t="s">
        <v>
72</v>
      </c>
      <c r="M5" s="33" t="s">
        <v>
73</v>
      </c>
      <c r="N5" s="33" t="s">
        <v>
74</v>
      </c>
      <c r="O5" s="33" t="s">
        <v>
75</v>
      </c>
      <c r="P5" s="33" t="s">
        <v>
76</v>
      </c>
      <c r="Q5" s="33" t="s">
        <v>
77</v>
      </c>
      <c r="R5" s="33" t="s">
        <v>
78</v>
      </c>
      <c r="S5" s="33" t="s">
        <v>
79</v>
      </c>
      <c r="T5" s="33" t="s">
        <v>
80</v>
      </c>
      <c r="U5" s="33" t="s">
        <v>
81</v>
      </c>
      <c r="V5" s="33" t="s">
        <v>
82</v>
      </c>
      <c r="W5" s="33" t="s">
        <v>
83</v>
      </c>
      <c r="X5" s="33" t="s">
        <v>
84</v>
      </c>
      <c r="Y5" s="33" t="s">
        <v>
85</v>
      </c>
      <c r="Z5" s="33" t="s">
        <v>
86</v>
      </c>
      <c r="AA5" s="33" t="s">
        <v>
87</v>
      </c>
      <c r="AB5" s="33" t="s">
        <v>
88</v>
      </c>
      <c r="AC5" s="33" t="s">
        <v>
89</v>
      </c>
      <c r="AD5" s="33" t="s">
        <v>
90</v>
      </c>
      <c r="AE5" s="33" t="s">
        <v>
91</v>
      </c>
      <c r="AF5" s="33" t="s">
        <v>
92</v>
      </c>
      <c r="AG5" s="33" t="s">
        <v>
93</v>
      </c>
      <c r="AH5" s="33" t="s">
        <v>
29</v>
      </c>
      <c r="AI5" s="33" t="s">
        <v>
84</v>
      </c>
      <c r="AJ5" s="33" t="s">
        <v>
85</v>
      </c>
      <c r="AK5" s="33" t="s">
        <v>
86</v>
      </c>
      <c r="AL5" s="33" t="s">
        <v>
87</v>
      </c>
      <c r="AM5" s="33" t="s">
        <v>
88</v>
      </c>
      <c r="AN5" s="33" t="s">
        <v>
89</v>
      </c>
      <c r="AO5" s="33" t="s">
        <v>
90</v>
      </c>
      <c r="AP5" s="33" t="s">
        <v>
91</v>
      </c>
      <c r="AQ5" s="33" t="s">
        <v>
92</v>
      </c>
      <c r="AR5" s="33" t="s">
        <v>
93</v>
      </c>
      <c r="AS5" s="33" t="s">
        <v>
94</v>
      </c>
      <c r="AT5" s="33" t="s">
        <v>
84</v>
      </c>
      <c r="AU5" s="33" t="s">
        <v>
85</v>
      </c>
      <c r="AV5" s="33" t="s">
        <v>
86</v>
      </c>
      <c r="AW5" s="33" t="s">
        <v>
87</v>
      </c>
      <c r="AX5" s="33" t="s">
        <v>
88</v>
      </c>
      <c r="AY5" s="33" t="s">
        <v>
89</v>
      </c>
      <c r="AZ5" s="33" t="s">
        <v>
90</v>
      </c>
      <c r="BA5" s="33" t="s">
        <v>
91</v>
      </c>
      <c r="BB5" s="33" t="s">
        <v>
92</v>
      </c>
      <c r="BC5" s="33" t="s">
        <v>
93</v>
      </c>
      <c r="BD5" s="33" t="s">
        <v>
94</v>
      </c>
      <c r="BE5" s="33" t="s">
        <v>
84</v>
      </c>
      <c r="BF5" s="33" t="s">
        <v>
85</v>
      </c>
      <c r="BG5" s="33" t="s">
        <v>
86</v>
      </c>
      <c r="BH5" s="33" t="s">
        <v>
87</v>
      </c>
      <c r="BI5" s="33" t="s">
        <v>
88</v>
      </c>
      <c r="BJ5" s="33" t="s">
        <v>
89</v>
      </c>
      <c r="BK5" s="33" t="s">
        <v>
90</v>
      </c>
      <c r="BL5" s="33" t="s">
        <v>
91</v>
      </c>
      <c r="BM5" s="33" t="s">
        <v>
92</v>
      </c>
      <c r="BN5" s="33" t="s">
        <v>
93</v>
      </c>
      <c r="BO5" s="33" t="s">
        <v>
94</v>
      </c>
      <c r="BP5" s="33" t="s">
        <v>
84</v>
      </c>
      <c r="BQ5" s="33" t="s">
        <v>
85</v>
      </c>
      <c r="BR5" s="33" t="s">
        <v>
86</v>
      </c>
      <c r="BS5" s="33" t="s">
        <v>
87</v>
      </c>
      <c r="BT5" s="33" t="s">
        <v>
88</v>
      </c>
      <c r="BU5" s="33" t="s">
        <v>
89</v>
      </c>
      <c r="BV5" s="33" t="s">
        <v>
90</v>
      </c>
      <c r="BW5" s="33" t="s">
        <v>
91</v>
      </c>
      <c r="BX5" s="33" t="s">
        <v>
92</v>
      </c>
      <c r="BY5" s="33" t="s">
        <v>
93</v>
      </c>
      <c r="BZ5" s="33" t="s">
        <v>
94</v>
      </c>
      <c r="CA5" s="33" t="s">
        <v>
84</v>
      </c>
      <c r="CB5" s="33" t="s">
        <v>
85</v>
      </c>
      <c r="CC5" s="33" t="s">
        <v>
86</v>
      </c>
      <c r="CD5" s="33" t="s">
        <v>
87</v>
      </c>
      <c r="CE5" s="33" t="s">
        <v>
88</v>
      </c>
      <c r="CF5" s="33" t="s">
        <v>
89</v>
      </c>
      <c r="CG5" s="33" t="s">
        <v>
90</v>
      </c>
      <c r="CH5" s="33" t="s">
        <v>
91</v>
      </c>
      <c r="CI5" s="33" t="s">
        <v>
92</v>
      </c>
      <c r="CJ5" s="33" t="s">
        <v>
93</v>
      </c>
      <c r="CK5" s="33" t="s">
        <v>
94</v>
      </c>
      <c r="CL5" s="33" t="s">
        <v>
84</v>
      </c>
      <c r="CM5" s="33" t="s">
        <v>
85</v>
      </c>
      <c r="CN5" s="33" t="s">
        <v>
86</v>
      </c>
      <c r="CO5" s="33" t="s">
        <v>
87</v>
      </c>
      <c r="CP5" s="33" t="s">
        <v>
88</v>
      </c>
      <c r="CQ5" s="33" t="s">
        <v>
89</v>
      </c>
      <c r="CR5" s="33" t="s">
        <v>
90</v>
      </c>
      <c r="CS5" s="33" t="s">
        <v>
91</v>
      </c>
      <c r="CT5" s="33" t="s">
        <v>
92</v>
      </c>
      <c r="CU5" s="33" t="s">
        <v>
93</v>
      </c>
      <c r="CV5" s="33" t="s">
        <v>
94</v>
      </c>
      <c r="CW5" s="33" t="s">
        <v>
84</v>
      </c>
      <c r="CX5" s="33" t="s">
        <v>
85</v>
      </c>
      <c r="CY5" s="33" t="s">
        <v>
86</v>
      </c>
      <c r="CZ5" s="33" t="s">
        <v>
87</v>
      </c>
      <c r="DA5" s="33" t="s">
        <v>
88</v>
      </c>
      <c r="DB5" s="33" t="s">
        <v>
89</v>
      </c>
      <c r="DC5" s="33" t="s">
        <v>
90</v>
      </c>
      <c r="DD5" s="33" t="s">
        <v>
91</v>
      </c>
      <c r="DE5" s="33" t="s">
        <v>
92</v>
      </c>
      <c r="DF5" s="33" t="s">
        <v>
93</v>
      </c>
      <c r="DG5" s="33" t="s">
        <v>
94</v>
      </c>
      <c r="DH5" s="33" t="s">
        <v>
84</v>
      </c>
      <c r="DI5" s="33" t="s">
        <v>
85</v>
      </c>
      <c r="DJ5" s="33" t="s">
        <v>
86</v>
      </c>
      <c r="DK5" s="33" t="s">
        <v>
87</v>
      </c>
      <c r="DL5" s="33" t="s">
        <v>
88</v>
      </c>
      <c r="DM5" s="33" t="s">
        <v>
89</v>
      </c>
      <c r="DN5" s="33" t="s">
        <v>
90</v>
      </c>
      <c r="DO5" s="33" t="s">
        <v>
91</v>
      </c>
      <c r="DP5" s="33" t="s">
        <v>
92</v>
      </c>
      <c r="DQ5" s="33" t="s">
        <v>
93</v>
      </c>
      <c r="DR5" s="33" t="s">
        <v>
94</v>
      </c>
      <c r="DS5" s="33" t="s">
        <v>
84</v>
      </c>
      <c r="DT5" s="33" t="s">
        <v>
85</v>
      </c>
      <c r="DU5" s="33" t="s">
        <v>
86</v>
      </c>
      <c r="DV5" s="33" t="s">
        <v>
87</v>
      </c>
      <c r="DW5" s="33" t="s">
        <v>
88</v>
      </c>
      <c r="DX5" s="33" t="s">
        <v>
89</v>
      </c>
      <c r="DY5" s="33" t="s">
        <v>
90</v>
      </c>
      <c r="DZ5" s="33" t="s">
        <v>
91</v>
      </c>
      <c r="EA5" s="33" t="s">
        <v>
92</v>
      </c>
      <c r="EB5" s="33" t="s">
        <v>
93</v>
      </c>
      <c r="EC5" s="33" t="s">
        <v>
94</v>
      </c>
      <c r="ED5" s="33" t="s">
        <v>
84</v>
      </c>
      <c r="EE5" s="33" t="s">
        <v>
85</v>
      </c>
      <c r="EF5" s="33" t="s">
        <v>
86</v>
      </c>
      <c r="EG5" s="33" t="s">
        <v>
87</v>
      </c>
      <c r="EH5" s="33" t="s">
        <v>
88</v>
      </c>
      <c r="EI5" s="33" t="s">
        <v>
89</v>
      </c>
      <c r="EJ5" s="33" t="s">
        <v>
90</v>
      </c>
      <c r="EK5" s="33" t="s">
        <v>
91</v>
      </c>
      <c r="EL5" s="33" t="s">
        <v>
92</v>
      </c>
      <c r="EM5" s="33" t="s">
        <v>
93</v>
      </c>
      <c r="EN5" s="33" t="s">
        <v>
94</v>
      </c>
    </row>
    <row r="6" spans="1:144" s="37" customFormat="1" x14ac:dyDescent="0.2">
      <c r="A6" s="29" t="s">
        <v>
95</v>
      </c>
      <c r="B6" s="34">
        <f>
B7</f>
        <v>
2019</v>
      </c>
      <c r="C6" s="34">
        <f t="shared" ref="C6:W6" si="3">
C7</f>
        <v>
133621</v>
      </c>
      <c r="D6" s="34">
        <f t="shared" si="3"/>
        <v>
47</v>
      </c>
      <c r="E6" s="34">
        <f t="shared" si="3"/>
        <v>
1</v>
      </c>
      <c r="F6" s="34">
        <f t="shared" si="3"/>
        <v>
0</v>
      </c>
      <c r="G6" s="34">
        <f t="shared" si="3"/>
        <v>
0</v>
      </c>
      <c r="H6" s="34" t="str">
        <f t="shared" si="3"/>
        <v>
東京都　利島村</v>
      </c>
      <c r="I6" s="34" t="str">
        <f t="shared" si="3"/>
        <v>
法非適用</v>
      </c>
      <c r="J6" s="34" t="str">
        <f t="shared" si="3"/>
        <v>
水道事業</v>
      </c>
      <c r="K6" s="34" t="str">
        <f t="shared" si="3"/>
        <v>
簡易水道事業</v>
      </c>
      <c r="L6" s="34" t="str">
        <f t="shared" si="3"/>
        <v>
D4</v>
      </c>
      <c r="M6" s="34" t="str">
        <f t="shared" si="3"/>
        <v>
非設置</v>
      </c>
      <c r="N6" s="35" t="str">
        <f t="shared" si="3"/>
        <v>
-</v>
      </c>
      <c r="O6" s="35" t="str">
        <f t="shared" si="3"/>
        <v>
該当数値なし</v>
      </c>
      <c r="P6" s="35">
        <f t="shared" si="3"/>
        <v>
100</v>
      </c>
      <c r="Q6" s="35">
        <f t="shared" si="3"/>
        <v>
4200</v>
      </c>
      <c r="R6" s="35">
        <f t="shared" si="3"/>
        <v>
322</v>
      </c>
      <c r="S6" s="35">
        <f t="shared" si="3"/>
        <v>
4.12</v>
      </c>
      <c r="T6" s="35">
        <f t="shared" si="3"/>
        <v>
78.16</v>
      </c>
      <c r="U6" s="35">
        <f t="shared" si="3"/>
        <v>
309</v>
      </c>
      <c r="V6" s="35">
        <f t="shared" si="3"/>
        <v>
0.4</v>
      </c>
      <c r="W6" s="35">
        <f t="shared" si="3"/>
        <v>
772.5</v>
      </c>
      <c r="X6" s="36">
        <f>
IF(X7="",NA(),X7)</f>
        <v>
94.85</v>
      </c>
      <c r="Y6" s="36">
        <f t="shared" ref="Y6:AG6" si="4">
IF(Y7="",NA(),Y7)</f>
        <v>
85.98</v>
      </c>
      <c r="Z6" s="36">
        <f t="shared" si="4"/>
        <v>
96.75</v>
      </c>
      <c r="AA6" s="36">
        <f t="shared" si="4"/>
        <v>
95.12</v>
      </c>
      <c r="AB6" s="36">
        <f t="shared" si="4"/>
        <v>
105.92</v>
      </c>
      <c r="AC6" s="36">
        <f t="shared" si="4"/>
        <v>
72.03</v>
      </c>
      <c r="AD6" s="36">
        <f t="shared" si="4"/>
        <v>
72.11</v>
      </c>
      <c r="AE6" s="36">
        <f t="shared" si="4"/>
        <v>
74.05</v>
      </c>
      <c r="AF6" s="36">
        <f t="shared" si="4"/>
        <v>
73.25</v>
      </c>
      <c r="AG6" s="36">
        <f t="shared" si="4"/>
        <v>
75.06</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297.3</v>
      </c>
      <c r="BF6" s="36">
        <f t="shared" ref="BF6:BN6" si="7">
IF(BF7="",NA(),BF7)</f>
        <v>
298.54000000000002</v>
      </c>
      <c r="BG6" s="36">
        <f t="shared" si="7"/>
        <v>
253.8</v>
      </c>
      <c r="BH6" s="36">
        <f t="shared" si="7"/>
        <v>
591.20000000000005</v>
      </c>
      <c r="BI6" s="36">
        <f t="shared" si="7"/>
        <v>
1144.71</v>
      </c>
      <c r="BJ6" s="36">
        <f t="shared" si="7"/>
        <v>
1510.14</v>
      </c>
      <c r="BK6" s="36">
        <f t="shared" si="7"/>
        <v>
1595.62</v>
      </c>
      <c r="BL6" s="36">
        <f t="shared" si="7"/>
        <v>
1302.33</v>
      </c>
      <c r="BM6" s="36">
        <f t="shared" si="7"/>
        <v>
1274.21</v>
      </c>
      <c r="BN6" s="36">
        <f t="shared" si="7"/>
        <v>
1183.92</v>
      </c>
      <c r="BO6" s="35" t="str">
        <f>
IF(BO7="","",IF(BO7="-","【-】","【"&amp;SUBSTITUTE(TEXT(BO7,"#,##0.00"),"-","△")&amp;"】"))</f>
        <v>
【1,084.05】</v>
      </c>
      <c r="BP6" s="36">
        <f>
IF(BP7="",NA(),BP7)</f>
        <v>
24.49</v>
      </c>
      <c r="BQ6" s="36">
        <f t="shared" ref="BQ6:BY6" si="8">
IF(BQ7="",NA(),BQ7)</f>
        <v>
8.09</v>
      </c>
      <c r="BR6" s="36">
        <f t="shared" si="8"/>
        <v>
14.97</v>
      </c>
      <c r="BS6" s="36">
        <f t="shared" si="8"/>
        <v>
22.56</v>
      </c>
      <c r="BT6" s="36">
        <f t="shared" si="8"/>
        <v>
22.21</v>
      </c>
      <c r="BU6" s="36">
        <f t="shared" si="8"/>
        <v>
22.67</v>
      </c>
      <c r="BV6" s="36">
        <f t="shared" si="8"/>
        <v>
37.92</v>
      </c>
      <c r="BW6" s="36">
        <f t="shared" si="8"/>
        <v>
40.89</v>
      </c>
      <c r="BX6" s="36">
        <f t="shared" si="8"/>
        <v>
41.25</v>
      </c>
      <c r="BY6" s="36">
        <f t="shared" si="8"/>
        <v>
42.5</v>
      </c>
      <c r="BZ6" s="35" t="str">
        <f>
IF(BZ7="","",IF(BZ7="-","【-】","【"&amp;SUBSTITUTE(TEXT(BZ7,"#,##0.00"),"-","△")&amp;"】"))</f>
        <v>
【53.46】</v>
      </c>
      <c r="CA6" s="36">
        <f>
IF(CA7="",NA(),CA7)</f>
        <v>
1006.3</v>
      </c>
      <c r="CB6" s="36">
        <f t="shared" ref="CB6:CJ6" si="9">
IF(CB7="",NA(),CB7)</f>
        <v>
3041.21</v>
      </c>
      <c r="CC6" s="36">
        <f t="shared" si="9"/>
        <v>
1691.72</v>
      </c>
      <c r="CD6" s="36">
        <f t="shared" si="9"/>
        <v>
1082.54</v>
      </c>
      <c r="CE6" s="36">
        <f t="shared" si="9"/>
        <v>
1161.44</v>
      </c>
      <c r="CF6" s="36">
        <f t="shared" si="9"/>
        <v>
789.62</v>
      </c>
      <c r="CG6" s="36">
        <f t="shared" si="9"/>
        <v>
423.18</v>
      </c>
      <c r="CH6" s="36">
        <f t="shared" si="9"/>
        <v>
383.2</v>
      </c>
      <c r="CI6" s="36">
        <f t="shared" si="9"/>
        <v>
383.25</v>
      </c>
      <c r="CJ6" s="36">
        <f t="shared" si="9"/>
        <v>
377.72</v>
      </c>
      <c r="CK6" s="35" t="str">
        <f>
IF(CK7="","",IF(CK7="-","【-】","【"&amp;SUBSTITUTE(TEXT(CK7,"#,##0.00"),"-","△")&amp;"】"))</f>
        <v>
【300.47】</v>
      </c>
      <c r="CL6" s="36">
        <f>
IF(CL7="",NA(),CL7)</f>
        <v>
41.05</v>
      </c>
      <c r="CM6" s="36">
        <f t="shared" ref="CM6:CU6" si="10">
IF(CM7="",NA(),CM7)</f>
        <v>
36.26</v>
      </c>
      <c r="CN6" s="36">
        <f t="shared" si="10"/>
        <v>
40.659999999999997</v>
      </c>
      <c r="CO6" s="36">
        <f t="shared" si="10"/>
        <v>
46.05</v>
      </c>
      <c r="CP6" s="36">
        <f t="shared" si="10"/>
        <v>
45.93</v>
      </c>
      <c r="CQ6" s="36">
        <f t="shared" si="10"/>
        <v>
48.7</v>
      </c>
      <c r="CR6" s="36">
        <f t="shared" si="10"/>
        <v>
46.9</v>
      </c>
      <c r="CS6" s="36">
        <f t="shared" si="10"/>
        <v>
47.95</v>
      </c>
      <c r="CT6" s="36">
        <f t="shared" si="10"/>
        <v>
48.26</v>
      </c>
      <c r="CU6" s="36">
        <f t="shared" si="10"/>
        <v>
48.01</v>
      </c>
      <c r="CV6" s="35" t="str">
        <f>
IF(CV7="","",IF(CV7="-","【-】","【"&amp;SUBSTITUTE(TEXT(CV7,"#,##0.00"),"-","△")&amp;"】"))</f>
        <v>
【54.90】</v>
      </c>
      <c r="CW6" s="36">
        <f>
IF(CW7="",NA(),CW7)</f>
        <v>
82.06</v>
      </c>
      <c r="CX6" s="36">
        <f t="shared" ref="CX6:DF6" si="11">
IF(CX7="",NA(),CX7)</f>
        <v>
85.98</v>
      </c>
      <c r="CY6" s="36">
        <f t="shared" si="11"/>
        <v>
80.459999999999994</v>
      </c>
      <c r="CZ6" s="36">
        <f t="shared" si="11"/>
        <v>
71.040000000000006</v>
      </c>
      <c r="DA6" s="36">
        <f t="shared" si="11"/>
        <v>
67.819999999999993</v>
      </c>
      <c r="DB6" s="36">
        <f t="shared" si="11"/>
        <v>
74.959999999999994</v>
      </c>
      <c r="DC6" s="36">
        <f t="shared" si="11"/>
        <v>
74.63</v>
      </c>
      <c r="DD6" s="36">
        <f t="shared" si="11"/>
        <v>
74.900000000000006</v>
      </c>
      <c r="DE6" s="36">
        <f t="shared" si="11"/>
        <v>
72.72</v>
      </c>
      <c r="DF6" s="36">
        <f t="shared" si="11"/>
        <v>
72.75</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1.79</v>
      </c>
      <c r="EE6" s="36">
        <f t="shared" ref="EE6:EM6" si="14">
IF(EE7="",NA(),EE7)</f>
        <v>
3.65</v>
      </c>
      <c r="EF6" s="36">
        <f t="shared" si="14"/>
        <v>
1.55</v>
      </c>
      <c r="EG6" s="35">
        <f t="shared" si="14"/>
        <v>
0</v>
      </c>
      <c r="EH6" s="35">
        <f t="shared" si="14"/>
        <v>
0</v>
      </c>
      <c r="EI6" s="36">
        <f t="shared" si="14"/>
        <v>
1.26</v>
      </c>
      <c r="EJ6" s="36">
        <f t="shared" si="14"/>
        <v>
0.78</v>
      </c>
      <c r="EK6" s="36">
        <f t="shared" si="14"/>
        <v>
0.56999999999999995</v>
      </c>
      <c r="EL6" s="36">
        <f t="shared" si="14"/>
        <v>
0.62</v>
      </c>
      <c r="EM6" s="36">
        <f t="shared" si="14"/>
        <v>
0.39</v>
      </c>
      <c r="EN6" s="35" t="str">
        <f>
IF(EN7="","",IF(EN7="-","【-】","【"&amp;SUBSTITUTE(TEXT(EN7,"#,##0.00"),"-","△")&amp;"】"))</f>
        <v>
【0.56】</v>
      </c>
    </row>
    <row r="7" spans="1:144" s="37" customFormat="1" x14ac:dyDescent="0.2">
      <c r="A7" s="29"/>
      <c r="B7" s="38">
        <v>
2019</v>
      </c>
      <c r="C7" s="38">
        <v>
133621</v>
      </c>
      <c r="D7" s="38">
        <v>
47</v>
      </c>
      <c r="E7" s="38">
        <v>
1</v>
      </c>
      <c r="F7" s="38">
        <v>
0</v>
      </c>
      <c r="G7" s="38">
        <v>
0</v>
      </c>
      <c r="H7" s="38" t="s">
        <v>
96</v>
      </c>
      <c r="I7" s="38" t="s">
        <v>
97</v>
      </c>
      <c r="J7" s="38" t="s">
        <v>
98</v>
      </c>
      <c r="K7" s="38" t="s">
        <v>
99</v>
      </c>
      <c r="L7" s="38" t="s">
        <v>
100</v>
      </c>
      <c r="M7" s="38" t="s">
        <v>
101</v>
      </c>
      <c r="N7" s="39" t="s">
        <v>
102</v>
      </c>
      <c r="O7" s="39" t="s">
        <v>
103</v>
      </c>
      <c r="P7" s="39">
        <v>
100</v>
      </c>
      <c r="Q7" s="39">
        <v>
4200</v>
      </c>
      <c r="R7" s="39">
        <v>
322</v>
      </c>
      <c r="S7" s="39">
        <v>
4.12</v>
      </c>
      <c r="T7" s="39">
        <v>
78.16</v>
      </c>
      <c r="U7" s="39">
        <v>
309</v>
      </c>
      <c r="V7" s="39">
        <v>
0.4</v>
      </c>
      <c r="W7" s="39">
        <v>
772.5</v>
      </c>
      <c r="X7" s="39">
        <v>
94.85</v>
      </c>
      <c r="Y7" s="39">
        <v>
85.98</v>
      </c>
      <c r="Z7" s="39">
        <v>
96.75</v>
      </c>
      <c r="AA7" s="39">
        <v>
95.12</v>
      </c>
      <c r="AB7" s="39">
        <v>
105.92</v>
      </c>
      <c r="AC7" s="39">
        <v>
72.03</v>
      </c>
      <c r="AD7" s="39">
        <v>
72.11</v>
      </c>
      <c r="AE7" s="39">
        <v>
74.05</v>
      </c>
      <c r="AF7" s="39">
        <v>
73.25</v>
      </c>
      <c r="AG7" s="39">
        <v>
75.06</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297.3</v>
      </c>
      <c r="BF7" s="39">
        <v>
298.54000000000002</v>
      </c>
      <c r="BG7" s="39">
        <v>
253.8</v>
      </c>
      <c r="BH7" s="39">
        <v>
591.20000000000005</v>
      </c>
      <c r="BI7" s="39">
        <v>
1144.71</v>
      </c>
      <c r="BJ7" s="39">
        <v>
1510.14</v>
      </c>
      <c r="BK7" s="39">
        <v>
1595.62</v>
      </c>
      <c r="BL7" s="39">
        <v>
1302.33</v>
      </c>
      <c r="BM7" s="39">
        <v>
1274.21</v>
      </c>
      <c r="BN7" s="39">
        <v>
1183.92</v>
      </c>
      <c r="BO7" s="39">
        <v>
1084.05</v>
      </c>
      <c r="BP7" s="39">
        <v>
24.49</v>
      </c>
      <c r="BQ7" s="39">
        <v>
8.09</v>
      </c>
      <c r="BR7" s="39">
        <v>
14.97</v>
      </c>
      <c r="BS7" s="39">
        <v>
22.56</v>
      </c>
      <c r="BT7" s="39">
        <v>
22.21</v>
      </c>
      <c r="BU7" s="39">
        <v>
22.67</v>
      </c>
      <c r="BV7" s="39">
        <v>
37.92</v>
      </c>
      <c r="BW7" s="39">
        <v>
40.89</v>
      </c>
      <c r="BX7" s="39">
        <v>
41.25</v>
      </c>
      <c r="BY7" s="39">
        <v>
42.5</v>
      </c>
      <c r="BZ7" s="39">
        <v>
53.46</v>
      </c>
      <c r="CA7" s="39">
        <v>
1006.3</v>
      </c>
      <c r="CB7" s="39">
        <v>
3041.21</v>
      </c>
      <c r="CC7" s="39">
        <v>
1691.72</v>
      </c>
      <c r="CD7" s="39">
        <v>
1082.54</v>
      </c>
      <c r="CE7" s="39">
        <v>
1161.44</v>
      </c>
      <c r="CF7" s="39">
        <v>
789.62</v>
      </c>
      <c r="CG7" s="39">
        <v>
423.18</v>
      </c>
      <c r="CH7" s="39">
        <v>
383.2</v>
      </c>
      <c r="CI7" s="39">
        <v>
383.25</v>
      </c>
      <c r="CJ7" s="39">
        <v>
377.72</v>
      </c>
      <c r="CK7" s="39">
        <v>
300.47000000000003</v>
      </c>
      <c r="CL7" s="39">
        <v>
41.05</v>
      </c>
      <c r="CM7" s="39">
        <v>
36.26</v>
      </c>
      <c r="CN7" s="39">
        <v>
40.659999999999997</v>
      </c>
      <c r="CO7" s="39">
        <v>
46.05</v>
      </c>
      <c r="CP7" s="39">
        <v>
45.93</v>
      </c>
      <c r="CQ7" s="39">
        <v>
48.7</v>
      </c>
      <c r="CR7" s="39">
        <v>
46.9</v>
      </c>
      <c r="CS7" s="39">
        <v>
47.95</v>
      </c>
      <c r="CT7" s="39">
        <v>
48.26</v>
      </c>
      <c r="CU7" s="39">
        <v>
48.01</v>
      </c>
      <c r="CV7" s="39">
        <v>
54.9</v>
      </c>
      <c r="CW7" s="39">
        <v>
82.06</v>
      </c>
      <c r="CX7" s="39">
        <v>
85.98</v>
      </c>
      <c r="CY7" s="39">
        <v>
80.459999999999994</v>
      </c>
      <c r="CZ7" s="39">
        <v>
71.040000000000006</v>
      </c>
      <c r="DA7" s="39">
        <v>
67.819999999999993</v>
      </c>
      <c r="DB7" s="39">
        <v>
74.959999999999994</v>
      </c>
      <c r="DC7" s="39">
        <v>
74.63</v>
      </c>
      <c r="DD7" s="39">
        <v>
74.900000000000006</v>
      </c>
      <c r="DE7" s="39">
        <v>
72.72</v>
      </c>
      <c r="DF7" s="39">
        <v>
72.75</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1.79</v>
      </c>
      <c r="EE7" s="39">
        <v>
3.65</v>
      </c>
      <c r="EF7" s="39">
        <v>
1.55</v>
      </c>
      <c r="EG7" s="39">
        <v>
0</v>
      </c>
      <c r="EH7" s="39">
        <v>
0</v>
      </c>
      <c r="EI7" s="39">
        <v>
1.26</v>
      </c>
      <c r="EJ7" s="39">
        <v>
0.78</v>
      </c>
      <c r="EK7" s="39">
        <v>
0.56999999999999995</v>
      </c>
      <c r="EL7" s="39">
        <v>
0.62</v>
      </c>
      <c r="EM7" s="39">
        <v>
0.39</v>
      </c>
      <c r="EN7" s="39">
        <v>
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104</v>
      </c>
      <c r="C9" s="41" t="s">
        <v>
105</v>
      </c>
      <c r="D9" s="41" t="s">
        <v>
106</v>
      </c>
      <c r="E9" s="41" t="s">
        <v>
107</v>
      </c>
      <c r="F9" s="41" t="s">
        <v>
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46</v>
      </c>
      <c r="B10" s="42">
        <f t="shared" ref="B10:E10" si="15">
DATEVALUE($B7+12-B11&amp;"/1/"&amp;B12)</f>
        <v>
46388</v>
      </c>
      <c r="C10" s="42">
        <f t="shared" si="15"/>
        <v>
46753</v>
      </c>
      <c r="D10" s="42">
        <f t="shared" si="15"/>
        <v>
47119</v>
      </c>
      <c r="E10" s="42">
        <f t="shared" si="15"/>
        <v>
47484</v>
      </c>
      <c r="F10" s="43">
        <f>
DATEVALUE($B7+12-F11&amp;"/1/"&amp;F12)</f>
        <v>
47849</v>
      </c>
    </row>
    <row r="11" spans="1:144" x14ac:dyDescent="0.2">
      <c r="B11">
        <v>
4</v>
      </c>
      <c r="C11">
        <v>
3</v>
      </c>
      <c r="D11">
        <v>
2</v>
      </c>
      <c r="E11">
        <v>
1</v>
      </c>
      <c r="F11">
        <v>
0</v>
      </c>
      <c r="G11" t="s">
        <v>
109</v>
      </c>
    </row>
    <row r="12" spans="1:144" x14ac:dyDescent="0.2">
      <c r="B12">
        <v>
1</v>
      </c>
      <c r="C12">
        <v>
1</v>
      </c>
      <c r="D12">
        <v>
1</v>
      </c>
      <c r="E12">
        <v>
1</v>
      </c>
      <c r="F12">
        <v>
1</v>
      </c>
      <c r="G12" t="s">
        <v>
110</v>
      </c>
    </row>
    <row r="13" spans="1:144" x14ac:dyDescent="0.2">
      <c r="B13" t="s">
        <v>
111</v>
      </c>
      <c r="C13" t="s">
        <v>
111</v>
      </c>
      <c r="D13" t="s">
        <v>
112</v>
      </c>
      <c r="E13" t="s">
        <v>
111</v>
      </c>
      <c r="F13" t="s">
        <v>
113</v>
      </c>
      <c r="G13" t="s">
        <v>
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tsm0026</cp:lastModifiedBy>
  <dcterms:created xsi:type="dcterms:W3CDTF">2020-12-04T02:19:41Z</dcterms:created>
  <dcterms:modified xsi:type="dcterms:W3CDTF">2021-02-10T08:22:51Z</dcterms:modified>
  <cp:category/>
</cp:coreProperties>
</file>