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61.9\zaiseichousa\05_地方公営企業\令和５年度\060116_公営企業に係る経営比較分析表（令和４年度決算）の分析等について（依頼）\05_HP掲載\01_CMS更新\更新用ファイル\"/>
    </mc:Choice>
  </mc:AlternateContent>
  <workbookProtection workbookAlgorithmName="SHA-512" workbookHashValue="aktvVyN/KhXVDYmTU/lmyHhYXCxD0n+quxZXSpPmQ2CNBSQgF3nFg2rv18Ln2PHr3ZsZ9qM5gXq5SDhel3GiXQ==" workbookSaltValue="rmS2/bwCDOVlosTY5F+YqA==" workbookSpinCount="100000" lockStructure="1"/>
  <bookViews>
    <workbookView xWindow="0" yWindow="0" windowWidth="23040" windowHeight="8736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IT76" i="4"/>
  <c r="CS51" i="4"/>
  <c r="HJ30" i="4"/>
  <c r="HJ51" i="4"/>
  <c r="CS30" i="4"/>
  <c r="MA51" i="4"/>
  <c r="MI76" i="4"/>
  <c r="MA30" i="4"/>
  <c r="C11" i="5"/>
  <c r="D11" i="5"/>
  <c r="E11" i="5"/>
  <c r="B11" i="5"/>
  <c r="LH51" i="4" l="1"/>
  <c r="LT76" i="4"/>
  <c r="GQ51" i="4"/>
  <c r="LH30" i="4"/>
  <c r="IE76" i="4"/>
  <c r="BZ51" i="4"/>
  <c r="GQ30" i="4"/>
  <c r="BZ30" i="4"/>
  <c r="BK76" i="4"/>
  <c r="BG30" i="4"/>
  <c r="AV76" i="4"/>
  <c r="KO51" i="4"/>
  <c r="FX51" i="4"/>
  <c r="KO30" i="4"/>
  <c r="BG51" i="4"/>
  <c r="FX30" i="4"/>
  <c r="LE76" i="4"/>
  <c r="HP76" i="4"/>
  <c r="KP76" i="4"/>
  <c r="AN30" i="4"/>
  <c r="FE30" i="4"/>
  <c r="AG76" i="4"/>
  <c r="JV51" i="4"/>
  <c r="FE51" i="4"/>
  <c r="JV30" i="4"/>
  <c r="HA76" i="4"/>
  <c r="AN51" i="4"/>
  <c r="EL51" i="4"/>
  <c r="JC30" i="4"/>
  <c r="KA76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<sst xmlns="http://schemas.openxmlformats.org/spreadsheetml/2006/main" count="278" uniqueCount="127">
  <si>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</si>
  <si>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</si>
  <si>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</si>
  <si>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</si>
  <si>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</si>
  <si>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</si>
  <si>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</si>
  <si>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</si>
  <si>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</si>
  <si>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</si>
  <si>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</si>
  <si>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</si>
  <si>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</si>
  <si>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</si>
  <si>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</si>
  <si>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</si>
  <si>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</si>
  <si>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</si>
  <si>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</si>
  <si>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</si>
  <si>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</si>
  <si>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</si>
  <si>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</si>
  <si>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</si>
  <si>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</si>
  <si>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</si>
  <si>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</si>
  <si>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</si>
  <si>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</si>
  <si>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</si>
  <si>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</si>
  <si>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</si>
  <si>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</si>
  <si>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</si>
  <si>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</si>
  <si>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</si>
  <si>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</si>
  <si>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</si>
  <si>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</si>
  <si>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</si>
  <si>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</si>
  <si>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</si>
  <si>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</si>
  <si>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</si>
  <si>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</si>
  <si>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</si>
  <si>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</si>
  <si>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</si>
  <si>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</si>
  <si>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</si>
  <si>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</si>
  <si>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</si>
  <si>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</si>
  <si>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</si>
  <si>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</si>
  <si>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</si>
  <si>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</si>
  <si>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</si>
  <si>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</si>
  <si>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</si>
  <si>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</si>
  <si>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</si>
  <si>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</si>
  <si>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</si>
  <si>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</si>
  <si>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</si>
  <si>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</si>
  <si>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</si>
  <si>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</si>
  <si>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</si>
  <si>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</si>
  <si>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</si>
  <si>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</si>
  <si>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</si>
  <si>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</si>
  <si>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</si>
  <si>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</si>
  <si>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</si>
  <si>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</si>
  <si>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</si>
  <si>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</si>
  <si>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</si>
  <si>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</si>
  <si>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</si>
  <si>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</si>
  <si>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</si>
  <si>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</si>
  <si>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</si>
  <si>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</si>
  <si>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</si>
  <si>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</si>
  <si>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</si>
  <si>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</si>
  <si>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</si>
  <si>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</si>
  <si>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</si>
  <si>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</si>
  <si>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</si>
  <si>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</si>
  <si>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</si>
  <si>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</si>
  <si>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</si>
  <si>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</si>
  <si>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</si>
  <si>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</si>
  <si>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東京都　葛飾区</t>
  </si>
  <si>
    <t>新小岩北駐車場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</si>
  <si>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</si>
  <si>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</si>
  <si>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</si>
  <si>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</si>
  <si>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</si>
  <si>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</si>
  <si>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</si>
  <si>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</si>
  <si>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</si>
  <si>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</si>
  <si>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</si>
  <si>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</si>
  <si>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</si>
  <si>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</si>
  <si>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</si>
  <si>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</si>
  <si>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①「収益的収支比率」は、収支の低下により前年度を下回るが、100％を超えて推移しており、健全な状況である。
④「売上高ＧＯＰ比率」は、前年度を上回り、平均値も上回っている。
⑤「ＥＢＩＴＤＡ」は、前年度を下回り、平均値も下回ることとなった。今後改善が必要である。</t>
    <rPh sb="102" eb="104">
      <t>シタマワ</t>
    </rPh>
    <phoneticPr fontId="5"/>
  </si>
  <si>
    <t>公共駐車場用地として東京都より取得したものである。</t>
    <phoneticPr fontId="5"/>
  </si>
  <si>
    <t>「稼働率」は前年度と同水準で推移している。引き続き、指定管理者のノウハウを活かした運営を行い、稼働率の向上を図る。</t>
    <rPh sb="10" eb="13">
      <t>ドウスイジュン</t>
    </rPh>
    <rPh sb="14" eb="16">
      <t>スイイ</t>
    </rPh>
    <phoneticPr fontId="5"/>
  </si>
  <si>
    <t>本駐車場は自動二輪車専用の施設であり、ＪＲ新小岩駅に近接し、指定管理者制度を導入している。
収益的収支比率などの各指標の通り、平成25年度以降、経営状況は健全な状態である。引き続き、指定管理者のノウハウを活かした運営を行い、稼働率等の向上を図る。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</si>
</sst>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340.9</c:v>
                </c:pt>
                <c:pt idx="1">
                  <c:v>190.9</c:v>
                </c:pt>
                <c:pt idx="2">
                  <c:v>177.3</c:v>
                </c:pt>
                <c:pt idx="3">
                  <c:v>205.6</c:v>
                </c:pt>
                <c:pt idx="4">
                  <c:v>196.1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75-4AAE-B04E-4EBB6590B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384.2</c:v>
                </c:pt>
                <c:pt idx="1">
                  <c:v>754.2</c:v>
                </c:pt>
                <c:pt idx="2">
                  <c:v>383.4</c:v>
                </c:pt>
                <c:pt idx="3">
                  <c:v>338.4</c:v>
                </c:pt>
                <c:pt idx="4">
                  <c:v>1268.9000000000001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75-4AAE-B04E-4EBB6590B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F0-4AAC-817A-80585E46A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83.1</c:v>
                </c:pt>
                <c:pt idx="1">
                  <c:v>54.4</c:v>
                </c:pt>
                <c:pt idx="2">
                  <c:v>70.3</c:v>
                </c:pt>
                <c:pt idx="3">
                  <c:v>70</c:v>
                </c:pt>
                <c:pt idx="4">
                  <c:v>47.6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F0-4AAC-817A-80585E46A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31F-4CBE-A127-E14DBB4CA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1F-4CBE-A127-E14DBB4CA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A1B-40AC-BC0F-E3D3C06B5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1B-40AC-BC0F-E3D3C06B5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36-4369-B9E2-3EB24FC05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3.8</c:v>
                </c:pt>
                <c:pt idx="1">
                  <c:v>2</c:v>
                </c:pt>
                <c:pt idx="2">
                  <c:v>10.199999999999999</c:v>
                </c:pt>
                <c:pt idx="3">
                  <c:v>5.0999999999999996</c:v>
                </c:pt>
                <c:pt idx="4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36-4369-B9E2-3EB24FC05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0D-4040-B2D3-2CE5D13CC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17</c:v>
                </c:pt>
                <c:pt idx="1">
                  <c:v>15</c:v>
                </c:pt>
                <c:pt idx="2">
                  <c:v>407</c:v>
                </c:pt>
                <c:pt idx="3">
                  <c:v>166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0D-4040-B2D3-2CE5D13CC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89.5</c:v>
                </c:pt>
                <c:pt idx="1">
                  <c:v>84.2</c:v>
                </c:pt>
                <c:pt idx="2">
                  <c:v>75.400000000000006</c:v>
                </c:pt>
                <c:pt idx="3">
                  <c:v>89.5</c:v>
                </c:pt>
                <c:pt idx="4">
                  <c:v>84.2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51-4F19-ABDC-41C64A54C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279.89999999999998</c:v>
                </c:pt>
                <c:pt idx="1">
                  <c:v>295.5</c:v>
                </c:pt>
                <c:pt idx="2">
                  <c:v>224.4</c:v>
                </c:pt>
                <c:pt idx="3">
                  <c:v>251.9</c:v>
                </c:pt>
                <c:pt idx="4">
                  <c:v>291.5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51-4F19-ABDC-41C64A54C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70.7</c:v>
                </c:pt>
                <c:pt idx="1">
                  <c:v>47.6</c:v>
                </c:pt>
                <c:pt idx="2">
                  <c:v>43.6</c:v>
                </c:pt>
                <c:pt idx="3">
                  <c:v>51.4</c:v>
                </c:pt>
                <c:pt idx="4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0C-462F-8543-CE8F25CEC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30.4</c:v>
                </c:pt>
                <c:pt idx="1">
                  <c:v>33.6</c:v>
                </c:pt>
                <c:pt idx="2">
                  <c:v>-122.5</c:v>
                </c:pt>
                <c:pt idx="3">
                  <c:v>8.5</c:v>
                </c:pt>
                <c:pt idx="4">
                  <c:v>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0C-462F-8543-CE8F25CEC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7414</c:v>
                </c:pt>
                <c:pt idx="1">
                  <c:v>4648</c:v>
                </c:pt>
                <c:pt idx="2">
                  <c:v>4068</c:v>
                </c:pt>
                <c:pt idx="3">
                  <c:v>5599</c:v>
                </c:pt>
                <c:pt idx="4">
                  <c:v>5189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88-4826-A1C8-BD93F77E3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8183</c:v>
                </c:pt>
                <c:pt idx="1">
                  <c:v>7940</c:v>
                </c:pt>
                <c:pt idx="2">
                  <c:v>2576</c:v>
                </c:pt>
                <c:pt idx="3">
                  <c:v>4153</c:v>
                </c:pt>
                <c:pt idx="4">
                  <c:v>6140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88-4826-A1C8-BD93F77E3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0" t="str">
        <f>データ!H6&amp;"　"&amp;データ!I6</f>
        <v>東京都葛飾区　新小岩北駐車場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駅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477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113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12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57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100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123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H30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R01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R02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R03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R04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H30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R01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R02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R03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R04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H30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R01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R02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R03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R04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340.9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190.9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177.3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205.6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196.1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89.5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84.2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75.400000000000006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89.5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84.2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384.2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754.2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383.4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338.4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1268.9000000000001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3.8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2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10.199999999999999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5.0999999999999996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1.9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279.89999999999998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295.5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224.4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251.9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291.5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124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125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H30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R01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R02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R03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R04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H30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R01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R02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R03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R04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H30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R01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R02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R03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R04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70.7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47.6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43.6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51.4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49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7414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4648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4068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5599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5189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17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15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407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166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18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30.4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33.6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-122.5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8.5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26.6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8183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7940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2576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4153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6140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126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60579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H30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R01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R02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R03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R04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H30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R01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R02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R03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R04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H30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R01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R02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R03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R04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83.1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54.4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70.3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70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47.6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RJznUOYDQs5irhX8Q75Q3r7RRC3CrsBmaunx5+XbgRZ/3nKzD+iuw6fLVHyMFk0Z+mDMj4T7fTBmABMQ/7G5GQ==" saltValue="80kHlALRWUDraAXoihXZ5w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90</v>
      </c>
      <c r="AL5" s="47" t="s">
        <v>91</v>
      </c>
      <c r="AM5" s="47" t="s">
        <v>92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90</v>
      </c>
      <c r="AW5" s="47" t="s">
        <v>91</v>
      </c>
      <c r="AX5" s="47" t="s">
        <v>92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90</v>
      </c>
      <c r="BH5" s="47" t="s">
        <v>91</v>
      </c>
      <c r="BI5" s="47" t="s">
        <v>92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90</v>
      </c>
      <c r="BS5" s="47" t="s">
        <v>91</v>
      </c>
      <c r="BT5" s="47" t="s">
        <v>92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90</v>
      </c>
      <c r="CD5" s="47" t="s">
        <v>91</v>
      </c>
      <c r="CE5" s="47" t="s">
        <v>92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89</v>
      </c>
      <c r="CP5" s="47" t="s">
        <v>90</v>
      </c>
      <c r="CQ5" s="47" t="s">
        <v>91</v>
      </c>
      <c r="CR5" s="47" t="s">
        <v>92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90</v>
      </c>
      <c r="DB5" s="47" t="s">
        <v>91</v>
      </c>
      <c r="DC5" s="47" t="s">
        <v>92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90</v>
      </c>
      <c r="DM5" s="47" t="s">
        <v>91</v>
      </c>
      <c r="DN5" s="47" t="s">
        <v>92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">
      <c r="A6" s="37" t="s">
        <v>100</v>
      </c>
      <c r="B6" s="48">
        <f>B8</f>
        <v>2022</v>
      </c>
      <c r="C6" s="48">
        <f t="shared" ref="C6:X6" si="1">C8</f>
        <v>131229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9</v>
      </c>
      <c r="H6" s="48" t="str">
        <f>SUBSTITUTE(H8,"　","")</f>
        <v>東京都葛飾区</v>
      </c>
      <c r="I6" s="48" t="str">
        <f t="shared" si="1"/>
        <v>新小岩北駐車場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12</v>
      </c>
      <c r="S6" s="50" t="str">
        <f t="shared" si="1"/>
        <v>駅</v>
      </c>
      <c r="T6" s="50" t="str">
        <f t="shared" si="1"/>
        <v>無</v>
      </c>
      <c r="U6" s="51">
        <f t="shared" si="1"/>
        <v>477</v>
      </c>
      <c r="V6" s="51">
        <f t="shared" si="1"/>
        <v>57</v>
      </c>
      <c r="W6" s="51">
        <f t="shared" si="1"/>
        <v>100</v>
      </c>
      <c r="X6" s="50" t="str">
        <f t="shared" si="1"/>
        <v>利用料金制</v>
      </c>
      <c r="Y6" s="52">
        <f>IF(Y8="-",NA(),Y8)</f>
        <v>340.9</v>
      </c>
      <c r="Z6" s="52">
        <f t="shared" ref="Z6:AH6" si="2">IF(Z8="-",NA(),Z8)</f>
        <v>190.9</v>
      </c>
      <c r="AA6" s="52">
        <f t="shared" si="2"/>
        <v>177.3</v>
      </c>
      <c r="AB6" s="52">
        <f t="shared" si="2"/>
        <v>205.6</v>
      </c>
      <c r="AC6" s="52">
        <f t="shared" si="2"/>
        <v>196.1</v>
      </c>
      <c r="AD6" s="52">
        <f t="shared" si="2"/>
        <v>384.2</v>
      </c>
      <c r="AE6" s="52">
        <f t="shared" si="2"/>
        <v>754.2</v>
      </c>
      <c r="AF6" s="52">
        <f t="shared" si="2"/>
        <v>383.4</v>
      </c>
      <c r="AG6" s="52">
        <f t="shared" si="2"/>
        <v>338.4</v>
      </c>
      <c r="AH6" s="52">
        <f t="shared" si="2"/>
        <v>1268.9000000000001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3.8</v>
      </c>
      <c r="AP6" s="52">
        <f t="shared" si="3"/>
        <v>2</v>
      </c>
      <c r="AQ6" s="52">
        <f t="shared" si="3"/>
        <v>10.199999999999999</v>
      </c>
      <c r="AR6" s="52">
        <f t="shared" si="3"/>
        <v>5.0999999999999996</v>
      </c>
      <c r="AS6" s="52">
        <f t="shared" si="3"/>
        <v>1.9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17</v>
      </c>
      <c r="BA6" s="53">
        <f t="shared" si="4"/>
        <v>15</v>
      </c>
      <c r="BB6" s="53">
        <f t="shared" si="4"/>
        <v>407</v>
      </c>
      <c r="BC6" s="53">
        <f t="shared" si="4"/>
        <v>166</v>
      </c>
      <c r="BD6" s="53">
        <f t="shared" si="4"/>
        <v>18</v>
      </c>
      <c r="BE6" s="51" t="str">
        <f>IF(BE8="-","",IF(BE8="-","【-】","【"&amp;SUBSTITUTE(TEXT(BE8,"#,##0"),"-","△")&amp;"】"))</f>
        <v>【33】</v>
      </c>
      <c r="BF6" s="52">
        <f>IF(BF8="-",NA(),BF8)</f>
        <v>70.7</v>
      </c>
      <c r="BG6" s="52">
        <f t="shared" ref="BG6:BO6" si="5">IF(BG8="-",NA(),BG8)</f>
        <v>47.6</v>
      </c>
      <c r="BH6" s="52">
        <f t="shared" si="5"/>
        <v>43.6</v>
      </c>
      <c r="BI6" s="52">
        <f t="shared" si="5"/>
        <v>51.4</v>
      </c>
      <c r="BJ6" s="52">
        <f t="shared" si="5"/>
        <v>49</v>
      </c>
      <c r="BK6" s="52">
        <f t="shared" si="5"/>
        <v>30.4</v>
      </c>
      <c r="BL6" s="52">
        <f t="shared" si="5"/>
        <v>33.6</v>
      </c>
      <c r="BM6" s="52">
        <f t="shared" si="5"/>
        <v>-122.5</v>
      </c>
      <c r="BN6" s="52">
        <f t="shared" si="5"/>
        <v>8.5</v>
      </c>
      <c r="BO6" s="52">
        <f t="shared" si="5"/>
        <v>26.6</v>
      </c>
      <c r="BP6" s="49" t="str">
        <f>IF(BP8="-","",IF(BP8="-","【-】","【"&amp;SUBSTITUTE(TEXT(BP8,"#,##0.0"),"-","△")&amp;"】"))</f>
        <v>【12.8】</v>
      </c>
      <c r="BQ6" s="53">
        <f>IF(BQ8="-",NA(),BQ8)</f>
        <v>7414</v>
      </c>
      <c r="BR6" s="53">
        <f t="shared" ref="BR6:BZ6" si="6">IF(BR8="-",NA(),BR8)</f>
        <v>4648</v>
      </c>
      <c r="BS6" s="53">
        <f t="shared" si="6"/>
        <v>4068</v>
      </c>
      <c r="BT6" s="53">
        <f t="shared" si="6"/>
        <v>5599</v>
      </c>
      <c r="BU6" s="53">
        <f t="shared" si="6"/>
        <v>5189</v>
      </c>
      <c r="BV6" s="53">
        <f t="shared" si="6"/>
        <v>8183</v>
      </c>
      <c r="BW6" s="53">
        <f t="shared" si="6"/>
        <v>7940</v>
      </c>
      <c r="BX6" s="53">
        <f t="shared" si="6"/>
        <v>2576</v>
      </c>
      <c r="BY6" s="53">
        <f t="shared" si="6"/>
        <v>4153</v>
      </c>
      <c r="BZ6" s="53">
        <f t="shared" si="6"/>
        <v>6140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101</v>
      </c>
      <c r="CM6" s="51">
        <f t="shared" ref="CM6:CN6" si="7">CM8</f>
        <v>60579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101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83.1</v>
      </c>
      <c r="DF6" s="52">
        <f t="shared" si="8"/>
        <v>54.4</v>
      </c>
      <c r="DG6" s="52">
        <f t="shared" si="8"/>
        <v>70.3</v>
      </c>
      <c r="DH6" s="52">
        <f t="shared" si="8"/>
        <v>70</v>
      </c>
      <c r="DI6" s="52">
        <f t="shared" si="8"/>
        <v>47.6</v>
      </c>
      <c r="DJ6" s="49" t="str">
        <f>IF(DJ8="-","",IF(DJ8="-","【-】","【"&amp;SUBSTITUTE(TEXT(DJ8,"#,##0.0"),"-","△")&amp;"】"))</f>
        <v>【72.2】</v>
      </c>
      <c r="DK6" s="52">
        <f>IF(DK8="-",NA(),DK8)</f>
        <v>89.5</v>
      </c>
      <c r="DL6" s="52">
        <f t="shared" ref="DL6:DT6" si="9">IF(DL8="-",NA(),DL8)</f>
        <v>84.2</v>
      </c>
      <c r="DM6" s="52">
        <f t="shared" si="9"/>
        <v>75.400000000000006</v>
      </c>
      <c r="DN6" s="52">
        <f t="shared" si="9"/>
        <v>89.5</v>
      </c>
      <c r="DO6" s="52">
        <f t="shared" si="9"/>
        <v>84.2</v>
      </c>
      <c r="DP6" s="52">
        <f t="shared" si="9"/>
        <v>279.89999999999998</v>
      </c>
      <c r="DQ6" s="52">
        <f t="shared" si="9"/>
        <v>295.5</v>
      </c>
      <c r="DR6" s="52">
        <f t="shared" si="9"/>
        <v>224.4</v>
      </c>
      <c r="DS6" s="52">
        <f t="shared" si="9"/>
        <v>251.9</v>
      </c>
      <c r="DT6" s="52">
        <f t="shared" si="9"/>
        <v>291.5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2">
      <c r="A7" s="37" t="s">
        <v>102</v>
      </c>
      <c r="B7" s="48">
        <f t="shared" ref="B7:X7" si="10">B8</f>
        <v>2022</v>
      </c>
      <c r="C7" s="48">
        <f t="shared" si="10"/>
        <v>131229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9</v>
      </c>
      <c r="H7" s="48" t="str">
        <f t="shared" si="10"/>
        <v>東京都　葛飾区</v>
      </c>
      <c r="I7" s="48" t="str">
        <f t="shared" si="10"/>
        <v>新小岩北駐車場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12</v>
      </c>
      <c r="S7" s="50" t="str">
        <f t="shared" si="10"/>
        <v>駅</v>
      </c>
      <c r="T7" s="50" t="str">
        <f t="shared" si="10"/>
        <v>無</v>
      </c>
      <c r="U7" s="51">
        <f t="shared" si="10"/>
        <v>477</v>
      </c>
      <c r="V7" s="51">
        <f t="shared" si="10"/>
        <v>57</v>
      </c>
      <c r="W7" s="51">
        <f t="shared" si="10"/>
        <v>100</v>
      </c>
      <c r="X7" s="50" t="str">
        <f t="shared" si="10"/>
        <v>利用料金制</v>
      </c>
      <c r="Y7" s="52">
        <f>Y8</f>
        <v>340.9</v>
      </c>
      <c r="Z7" s="52">
        <f t="shared" ref="Z7:AH7" si="11">Z8</f>
        <v>190.9</v>
      </c>
      <c r="AA7" s="52">
        <f t="shared" si="11"/>
        <v>177.3</v>
      </c>
      <c r="AB7" s="52">
        <f t="shared" si="11"/>
        <v>205.6</v>
      </c>
      <c r="AC7" s="52">
        <f t="shared" si="11"/>
        <v>196.1</v>
      </c>
      <c r="AD7" s="52">
        <f t="shared" si="11"/>
        <v>384.2</v>
      </c>
      <c r="AE7" s="52">
        <f t="shared" si="11"/>
        <v>754.2</v>
      </c>
      <c r="AF7" s="52">
        <f t="shared" si="11"/>
        <v>383.4</v>
      </c>
      <c r="AG7" s="52">
        <f t="shared" si="11"/>
        <v>338.4</v>
      </c>
      <c r="AH7" s="52">
        <f t="shared" si="11"/>
        <v>1268.9000000000001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3.8</v>
      </c>
      <c r="AP7" s="52">
        <f t="shared" si="12"/>
        <v>2</v>
      </c>
      <c r="AQ7" s="52">
        <f t="shared" si="12"/>
        <v>10.199999999999999</v>
      </c>
      <c r="AR7" s="52">
        <f t="shared" si="12"/>
        <v>5.0999999999999996</v>
      </c>
      <c r="AS7" s="52">
        <f t="shared" si="12"/>
        <v>1.9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17</v>
      </c>
      <c r="BA7" s="53">
        <f t="shared" si="13"/>
        <v>15</v>
      </c>
      <c r="BB7" s="53">
        <f t="shared" si="13"/>
        <v>407</v>
      </c>
      <c r="BC7" s="53">
        <f t="shared" si="13"/>
        <v>166</v>
      </c>
      <c r="BD7" s="53">
        <f t="shared" si="13"/>
        <v>18</v>
      </c>
      <c r="BE7" s="51"/>
      <c r="BF7" s="52">
        <f>BF8</f>
        <v>70.7</v>
      </c>
      <c r="BG7" s="52">
        <f t="shared" ref="BG7:BO7" si="14">BG8</f>
        <v>47.6</v>
      </c>
      <c r="BH7" s="52">
        <f t="shared" si="14"/>
        <v>43.6</v>
      </c>
      <c r="BI7" s="52">
        <f t="shared" si="14"/>
        <v>51.4</v>
      </c>
      <c r="BJ7" s="52">
        <f t="shared" si="14"/>
        <v>49</v>
      </c>
      <c r="BK7" s="52">
        <f t="shared" si="14"/>
        <v>30.4</v>
      </c>
      <c r="BL7" s="52">
        <f t="shared" si="14"/>
        <v>33.6</v>
      </c>
      <c r="BM7" s="52">
        <f t="shared" si="14"/>
        <v>-122.5</v>
      </c>
      <c r="BN7" s="52">
        <f t="shared" si="14"/>
        <v>8.5</v>
      </c>
      <c r="BO7" s="52">
        <f t="shared" si="14"/>
        <v>26.6</v>
      </c>
      <c r="BP7" s="49"/>
      <c r="BQ7" s="53">
        <f>BQ8</f>
        <v>7414</v>
      </c>
      <c r="BR7" s="53">
        <f t="shared" ref="BR7:BZ7" si="15">BR8</f>
        <v>4648</v>
      </c>
      <c r="BS7" s="53">
        <f t="shared" si="15"/>
        <v>4068</v>
      </c>
      <c r="BT7" s="53">
        <f t="shared" si="15"/>
        <v>5599</v>
      </c>
      <c r="BU7" s="53">
        <f t="shared" si="15"/>
        <v>5189</v>
      </c>
      <c r="BV7" s="53">
        <f t="shared" si="15"/>
        <v>8183</v>
      </c>
      <c r="BW7" s="53">
        <f t="shared" si="15"/>
        <v>7940</v>
      </c>
      <c r="BX7" s="53">
        <f t="shared" si="15"/>
        <v>2576</v>
      </c>
      <c r="BY7" s="53">
        <f t="shared" si="15"/>
        <v>4153</v>
      </c>
      <c r="BZ7" s="53">
        <f t="shared" si="15"/>
        <v>6140</v>
      </c>
      <c r="CA7" s="51"/>
      <c r="CB7" s="52" t="s">
        <v>103</v>
      </c>
      <c r="CC7" s="52" t="s">
        <v>103</v>
      </c>
      <c r="CD7" s="52" t="s">
        <v>103</v>
      </c>
      <c r="CE7" s="52" t="s">
        <v>103</v>
      </c>
      <c r="CF7" s="52" t="s">
        <v>103</v>
      </c>
      <c r="CG7" s="52" t="s">
        <v>103</v>
      </c>
      <c r="CH7" s="52" t="s">
        <v>103</v>
      </c>
      <c r="CI7" s="52" t="s">
        <v>103</v>
      </c>
      <c r="CJ7" s="52" t="s">
        <v>103</v>
      </c>
      <c r="CK7" s="52" t="s">
        <v>104</v>
      </c>
      <c r="CL7" s="49"/>
      <c r="CM7" s="51">
        <f>CM8</f>
        <v>60579</v>
      </c>
      <c r="CN7" s="51">
        <f>CN8</f>
        <v>0</v>
      </c>
      <c r="CO7" s="52" t="s">
        <v>103</v>
      </c>
      <c r="CP7" s="52" t="s">
        <v>103</v>
      </c>
      <c r="CQ7" s="52" t="s">
        <v>103</v>
      </c>
      <c r="CR7" s="52" t="s">
        <v>103</v>
      </c>
      <c r="CS7" s="52" t="s">
        <v>103</v>
      </c>
      <c r="CT7" s="52" t="s">
        <v>103</v>
      </c>
      <c r="CU7" s="52" t="s">
        <v>103</v>
      </c>
      <c r="CV7" s="52" t="s">
        <v>103</v>
      </c>
      <c r="CW7" s="52" t="s">
        <v>103</v>
      </c>
      <c r="CX7" s="52" t="s">
        <v>101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83.1</v>
      </c>
      <c r="DF7" s="52">
        <f t="shared" si="16"/>
        <v>54.4</v>
      </c>
      <c r="DG7" s="52">
        <f t="shared" si="16"/>
        <v>70.3</v>
      </c>
      <c r="DH7" s="52">
        <f t="shared" si="16"/>
        <v>70</v>
      </c>
      <c r="DI7" s="52">
        <f t="shared" si="16"/>
        <v>47.6</v>
      </c>
      <c r="DJ7" s="49"/>
      <c r="DK7" s="52">
        <f>DK8</f>
        <v>89.5</v>
      </c>
      <c r="DL7" s="52">
        <f t="shared" ref="DL7:DT7" si="17">DL8</f>
        <v>84.2</v>
      </c>
      <c r="DM7" s="52">
        <f t="shared" si="17"/>
        <v>75.400000000000006</v>
      </c>
      <c r="DN7" s="52">
        <f t="shared" si="17"/>
        <v>89.5</v>
      </c>
      <c r="DO7" s="52">
        <f t="shared" si="17"/>
        <v>84.2</v>
      </c>
      <c r="DP7" s="52">
        <f t="shared" si="17"/>
        <v>279.89999999999998</v>
      </c>
      <c r="DQ7" s="52">
        <f t="shared" si="17"/>
        <v>295.5</v>
      </c>
      <c r="DR7" s="52">
        <f t="shared" si="17"/>
        <v>224.4</v>
      </c>
      <c r="DS7" s="52">
        <f t="shared" si="17"/>
        <v>251.9</v>
      </c>
      <c r="DT7" s="52">
        <f t="shared" si="17"/>
        <v>291.5</v>
      </c>
      <c r="DU7" s="49"/>
    </row>
    <row r="8" spans="1:125" s="54" customFormat="1" x14ac:dyDescent="0.2">
      <c r="A8" s="37"/>
      <c r="B8" s="55">
        <v>2022</v>
      </c>
      <c r="C8" s="55">
        <v>131229</v>
      </c>
      <c r="D8" s="55">
        <v>47</v>
      </c>
      <c r="E8" s="55">
        <v>14</v>
      </c>
      <c r="F8" s="55">
        <v>0</v>
      </c>
      <c r="G8" s="55">
        <v>9</v>
      </c>
      <c r="H8" s="55" t="s">
        <v>105</v>
      </c>
      <c r="I8" s="55" t="s">
        <v>106</v>
      </c>
      <c r="J8" s="55" t="s">
        <v>107</v>
      </c>
      <c r="K8" s="55" t="s">
        <v>108</v>
      </c>
      <c r="L8" s="55" t="s">
        <v>109</v>
      </c>
      <c r="M8" s="55" t="s">
        <v>110</v>
      </c>
      <c r="N8" s="55" t="s">
        <v>111</v>
      </c>
      <c r="O8" s="56" t="s">
        <v>112</v>
      </c>
      <c r="P8" s="57" t="s">
        <v>113</v>
      </c>
      <c r="Q8" s="57" t="s">
        <v>114</v>
      </c>
      <c r="R8" s="58">
        <v>12</v>
      </c>
      <c r="S8" s="57" t="s">
        <v>115</v>
      </c>
      <c r="T8" s="57" t="s">
        <v>116</v>
      </c>
      <c r="U8" s="58">
        <v>477</v>
      </c>
      <c r="V8" s="58">
        <v>57</v>
      </c>
      <c r="W8" s="58">
        <v>100</v>
      </c>
      <c r="X8" s="57" t="s">
        <v>117</v>
      </c>
      <c r="Y8" s="59">
        <v>340.9</v>
      </c>
      <c r="Z8" s="59">
        <v>190.9</v>
      </c>
      <c r="AA8" s="59">
        <v>177.3</v>
      </c>
      <c r="AB8" s="59">
        <v>205.6</v>
      </c>
      <c r="AC8" s="59">
        <v>196.1</v>
      </c>
      <c r="AD8" s="59">
        <v>384.2</v>
      </c>
      <c r="AE8" s="59">
        <v>754.2</v>
      </c>
      <c r="AF8" s="59">
        <v>383.4</v>
      </c>
      <c r="AG8" s="59">
        <v>338.4</v>
      </c>
      <c r="AH8" s="59">
        <v>1268.9000000000001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3.8</v>
      </c>
      <c r="AP8" s="59">
        <v>2</v>
      </c>
      <c r="AQ8" s="59">
        <v>10.199999999999999</v>
      </c>
      <c r="AR8" s="59">
        <v>5.0999999999999996</v>
      </c>
      <c r="AS8" s="59">
        <v>1.9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17</v>
      </c>
      <c r="BA8" s="60">
        <v>15</v>
      </c>
      <c r="BB8" s="60">
        <v>407</v>
      </c>
      <c r="BC8" s="60">
        <v>166</v>
      </c>
      <c r="BD8" s="60">
        <v>18</v>
      </c>
      <c r="BE8" s="60">
        <v>33</v>
      </c>
      <c r="BF8" s="59">
        <v>70.7</v>
      </c>
      <c r="BG8" s="59">
        <v>47.6</v>
      </c>
      <c r="BH8" s="59">
        <v>43.6</v>
      </c>
      <c r="BI8" s="59">
        <v>51.4</v>
      </c>
      <c r="BJ8" s="59">
        <v>49</v>
      </c>
      <c r="BK8" s="59">
        <v>30.4</v>
      </c>
      <c r="BL8" s="59">
        <v>33.6</v>
      </c>
      <c r="BM8" s="59">
        <v>-122.5</v>
      </c>
      <c r="BN8" s="59">
        <v>8.5</v>
      </c>
      <c r="BO8" s="59">
        <v>26.6</v>
      </c>
      <c r="BP8" s="56">
        <v>12.8</v>
      </c>
      <c r="BQ8" s="60">
        <v>7414</v>
      </c>
      <c r="BR8" s="60">
        <v>4648</v>
      </c>
      <c r="BS8" s="60">
        <v>4068</v>
      </c>
      <c r="BT8" s="61">
        <v>5599</v>
      </c>
      <c r="BU8" s="61">
        <v>5189</v>
      </c>
      <c r="BV8" s="60">
        <v>8183</v>
      </c>
      <c r="BW8" s="60">
        <v>7940</v>
      </c>
      <c r="BX8" s="60">
        <v>2576</v>
      </c>
      <c r="BY8" s="60">
        <v>4153</v>
      </c>
      <c r="BZ8" s="60">
        <v>6140</v>
      </c>
      <c r="CA8" s="58">
        <v>10556</v>
      </c>
      <c r="CB8" s="59" t="s">
        <v>109</v>
      </c>
      <c r="CC8" s="59" t="s">
        <v>109</v>
      </c>
      <c r="CD8" s="59" t="s">
        <v>109</v>
      </c>
      <c r="CE8" s="59" t="s">
        <v>109</v>
      </c>
      <c r="CF8" s="59" t="s">
        <v>109</v>
      </c>
      <c r="CG8" s="59" t="s">
        <v>109</v>
      </c>
      <c r="CH8" s="59" t="s">
        <v>109</v>
      </c>
      <c r="CI8" s="59" t="s">
        <v>109</v>
      </c>
      <c r="CJ8" s="59" t="s">
        <v>109</v>
      </c>
      <c r="CK8" s="59" t="s">
        <v>109</v>
      </c>
      <c r="CL8" s="56" t="s">
        <v>109</v>
      </c>
      <c r="CM8" s="58">
        <v>60579</v>
      </c>
      <c r="CN8" s="58">
        <v>0</v>
      </c>
      <c r="CO8" s="59" t="s">
        <v>109</v>
      </c>
      <c r="CP8" s="59" t="s">
        <v>109</v>
      </c>
      <c r="CQ8" s="59" t="s">
        <v>109</v>
      </c>
      <c r="CR8" s="59" t="s">
        <v>109</v>
      </c>
      <c r="CS8" s="59" t="s">
        <v>109</v>
      </c>
      <c r="CT8" s="59" t="s">
        <v>109</v>
      </c>
      <c r="CU8" s="59" t="s">
        <v>109</v>
      </c>
      <c r="CV8" s="59" t="s">
        <v>109</v>
      </c>
      <c r="CW8" s="59" t="s">
        <v>109</v>
      </c>
      <c r="CX8" s="59" t="s">
        <v>109</v>
      </c>
      <c r="CY8" s="56" t="s">
        <v>109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83.1</v>
      </c>
      <c r="DF8" s="59">
        <v>54.4</v>
      </c>
      <c r="DG8" s="59">
        <v>70.3</v>
      </c>
      <c r="DH8" s="59">
        <v>70</v>
      </c>
      <c r="DI8" s="59">
        <v>47.6</v>
      </c>
      <c r="DJ8" s="56">
        <v>72.2</v>
      </c>
      <c r="DK8" s="59">
        <v>89.5</v>
      </c>
      <c r="DL8" s="59">
        <v>84.2</v>
      </c>
      <c r="DM8" s="59">
        <v>75.400000000000006</v>
      </c>
      <c r="DN8" s="59">
        <v>89.5</v>
      </c>
      <c r="DO8" s="59">
        <v>84.2</v>
      </c>
      <c r="DP8" s="59">
        <v>279.89999999999998</v>
      </c>
      <c r="DQ8" s="59">
        <v>295.5</v>
      </c>
      <c r="DR8" s="59">
        <v>224.4</v>
      </c>
      <c r="DS8" s="59">
        <v>251.9</v>
      </c>
      <c r="DT8" s="59">
        <v>291.5</v>
      </c>
      <c r="DU8" s="56">
        <v>201.6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118</v>
      </c>
      <c r="C10" s="64" t="s">
        <v>119</v>
      </c>
      <c r="D10" s="64" t="s">
        <v>120</v>
      </c>
      <c r="E10" s="64" t="s">
        <v>121</v>
      </c>
      <c r="F10" s="64" t="s">
        <v>122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東京都</cp:lastModifiedBy>
  <dcterms:created xsi:type="dcterms:W3CDTF">2024-01-11T00:09:25Z</dcterms:created>
  <dcterms:modified xsi:type="dcterms:W3CDTF">2024-02-01T01:13:33Z</dcterms:modified>
  <cp:category/>
</cp:coreProperties>
</file>